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HA\"/>
    </mc:Choice>
  </mc:AlternateContent>
  <xr:revisionPtr revIDLastSave="0" documentId="13_ncr:1_{4CBAEF49-12AF-4CC8-91F2-3ED2AC022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cember" sheetId="15" r:id="rId1"/>
  </sheets>
  <definedNames>
    <definedName name="_xlnm.Print_Area" localSheetId="0">December!$A$1:$AF$77</definedName>
  </definedNames>
  <calcPr calcId="191029"/>
</workbook>
</file>

<file path=xl/calcChain.xml><?xml version="1.0" encoding="utf-8"?>
<calcChain xmlns="http://schemas.openxmlformats.org/spreadsheetml/2006/main">
  <c r="E17" i="15" l="1"/>
  <c r="Z17" i="15"/>
  <c r="J57" i="15"/>
  <c r="M57" i="15" s="1"/>
  <c r="J49" i="15"/>
  <c r="M49" i="15" s="1"/>
  <c r="E26" i="15"/>
  <c r="L64" i="15"/>
  <c r="K64" i="15"/>
  <c r="I64" i="15"/>
  <c r="H64" i="15"/>
  <c r="M63" i="15"/>
  <c r="M55" i="15"/>
  <c r="J54" i="15"/>
  <c r="M54" i="15" s="1"/>
  <c r="V53" i="15"/>
  <c r="V55" i="15" s="1"/>
  <c r="M53" i="15"/>
  <c r="M52" i="15"/>
  <c r="M51" i="15"/>
  <c r="M50" i="15"/>
  <c r="M48" i="15"/>
  <c r="M47" i="15"/>
  <c r="Y46" i="15"/>
  <c r="AB46" i="15" s="1"/>
  <c r="M46" i="15"/>
  <c r="AD41" i="15"/>
  <c r="AB41" i="15"/>
  <c r="AA41" i="15"/>
  <c r="Z41" i="15"/>
  <c r="AE41" i="15" s="1"/>
  <c r="N41" i="15"/>
  <c r="I41" i="15"/>
  <c r="AD40" i="15"/>
  <c r="AB40" i="15"/>
  <c r="AA40" i="15"/>
  <c r="Z40" i="15"/>
  <c r="AE40" i="15" s="1"/>
  <c r="N40" i="15"/>
  <c r="I40" i="15"/>
  <c r="AD39" i="15"/>
  <c r="AB39" i="15"/>
  <c r="AA39" i="15"/>
  <c r="Z39" i="15"/>
  <c r="AE39" i="15" s="1"/>
  <c r="S39" i="15"/>
  <c r="U39" i="15" s="1"/>
  <c r="N39" i="15"/>
  <c r="I39" i="15"/>
  <c r="AC36" i="15"/>
  <c r="V36" i="15"/>
  <c r="O36" i="15"/>
  <c r="M36" i="15"/>
  <c r="H36" i="15"/>
  <c r="AD35" i="15"/>
  <c r="AB35" i="15"/>
  <c r="AA35" i="15"/>
  <c r="Z35" i="15"/>
  <c r="AE35" i="15" s="1"/>
  <c r="Y35" i="15"/>
  <c r="S35" i="15"/>
  <c r="T35" i="15" s="1"/>
  <c r="N35" i="15"/>
  <c r="I35" i="15"/>
  <c r="U35" i="15" s="1"/>
  <c r="Y34" i="15"/>
  <c r="R34" i="15"/>
  <c r="R36" i="15" s="1"/>
  <c r="Q34" i="15"/>
  <c r="Q36" i="15" s="1"/>
  <c r="P34" i="15"/>
  <c r="P36" i="15" s="1"/>
  <c r="O34" i="15"/>
  <c r="M34" i="15"/>
  <c r="L34" i="15"/>
  <c r="K34" i="15"/>
  <c r="K36" i="15" s="1"/>
  <c r="J34" i="15"/>
  <c r="J36" i="15" s="1"/>
  <c r="H34" i="15"/>
  <c r="G34" i="15"/>
  <c r="G36" i="15" s="1"/>
  <c r="F34" i="15"/>
  <c r="F36" i="15" s="1"/>
  <c r="E34" i="15"/>
  <c r="I34" i="15" s="1"/>
  <c r="AE33" i="15"/>
  <c r="AD33" i="15"/>
  <c r="AB33" i="15"/>
  <c r="AA33" i="15"/>
  <c r="Z33" i="15"/>
  <c r="Y33" i="15"/>
  <c r="S33" i="15"/>
  <c r="N33" i="15"/>
  <c r="T33" i="15" s="1"/>
  <c r="I33" i="15"/>
  <c r="U33" i="15" s="1"/>
  <c r="AD32" i="15"/>
  <c r="AB32" i="15"/>
  <c r="AA32" i="15"/>
  <c r="Z32" i="15"/>
  <c r="AE32" i="15" s="1"/>
  <c r="T32" i="15"/>
  <c r="S32" i="15"/>
  <c r="N32" i="15"/>
  <c r="I32" i="15"/>
  <c r="U32" i="15" s="1"/>
  <c r="AD31" i="15"/>
  <c r="AE31" i="15" s="1"/>
  <c r="AB31" i="15"/>
  <c r="AA31" i="15"/>
  <c r="Z31" i="15"/>
  <c r="S31" i="15"/>
  <c r="N31" i="15"/>
  <c r="T31" i="15" s="1"/>
  <c r="I31" i="15"/>
  <c r="U31" i="15" s="1"/>
  <c r="AD30" i="15"/>
  <c r="AB30" i="15"/>
  <c r="AA30" i="15"/>
  <c r="Z30" i="15"/>
  <c r="AE30" i="15" s="1"/>
  <c r="S30" i="15"/>
  <c r="N30" i="15"/>
  <c r="T30" i="15" s="1"/>
  <c r="U30" i="15" s="1"/>
  <c r="I30" i="15"/>
  <c r="AD29" i="15"/>
  <c r="AB29" i="15"/>
  <c r="AA29" i="15"/>
  <c r="Z29" i="15"/>
  <c r="AE29" i="15" s="1"/>
  <c r="Y29" i="15"/>
  <c r="T29" i="15"/>
  <c r="S29" i="15"/>
  <c r="N29" i="15"/>
  <c r="I29" i="15"/>
  <c r="U29" i="15" s="1"/>
  <c r="AD28" i="15"/>
  <c r="AB28" i="15"/>
  <c r="AA28" i="15"/>
  <c r="Z28" i="15"/>
  <c r="AE28" i="15" s="1"/>
  <c r="Y28" i="15"/>
  <c r="S28" i="15"/>
  <c r="N28" i="15"/>
  <c r="T28" i="15" s="1"/>
  <c r="U28" i="15" s="1"/>
  <c r="I28" i="15"/>
  <c r="AD27" i="15"/>
  <c r="AB27" i="15"/>
  <c r="AA27" i="15"/>
  <c r="AE27" i="15" s="1"/>
  <c r="Z27" i="15"/>
  <c r="Y27" i="15"/>
  <c r="T27" i="15"/>
  <c r="U27" i="15" s="1"/>
  <c r="S27" i="15"/>
  <c r="N27" i="15"/>
  <c r="I27" i="15"/>
  <c r="AD26" i="15"/>
  <c r="AB26" i="15"/>
  <c r="AA26" i="15"/>
  <c r="Z26" i="15"/>
  <c r="AE26" i="15" s="1"/>
  <c r="Y26" i="15"/>
  <c r="S26" i="15"/>
  <c r="T26" i="15" s="1"/>
  <c r="N26" i="15"/>
  <c r="I26" i="15"/>
  <c r="AD25" i="15"/>
  <c r="AB25" i="15"/>
  <c r="AA25" i="15"/>
  <c r="Z25" i="15"/>
  <c r="AE25" i="15" s="1"/>
  <c r="Y25" i="15"/>
  <c r="S25" i="15"/>
  <c r="N25" i="15"/>
  <c r="T25" i="15" s="1"/>
  <c r="I25" i="15"/>
  <c r="AE24" i="15"/>
  <c r="AD24" i="15"/>
  <c r="AB24" i="15"/>
  <c r="AA24" i="15"/>
  <c r="Z24" i="15"/>
  <c r="Y24" i="15"/>
  <c r="S24" i="15"/>
  <c r="N24" i="15"/>
  <c r="T24" i="15" s="1"/>
  <c r="I24" i="15"/>
  <c r="X23" i="15"/>
  <c r="X36" i="15" s="1"/>
  <c r="W23" i="15"/>
  <c r="W36" i="15" s="1"/>
  <c r="V23" i="15"/>
  <c r="S23" i="15"/>
  <c r="R23" i="15"/>
  <c r="Q23" i="15"/>
  <c r="AB23" i="15" s="1"/>
  <c r="P23" i="15"/>
  <c r="O23" i="15"/>
  <c r="M23" i="15"/>
  <c r="L23" i="15"/>
  <c r="L36" i="15" s="1"/>
  <c r="K23" i="15"/>
  <c r="N23" i="15" s="1"/>
  <c r="J23" i="15"/>
  <c r="H23" i="15"/>
  <c r="G23" i="15"/>
  <c r="F23" i="15"/>
  <c r="E23" i="15"/>
  <c r="I23" i="15" s="1"/>
  <c r="AD22" i="15"/>
  <c r="AB22" i="15"/>
  <c r="AA22" i="15"/>
  <c r="Z22" i="15"/>
  <c r="AE22" i="15" s="1"/>
  <c r="Y22" i="15"/>
  <c r="S22" i="15"/>
  <c r="N22" i="15"/>
  <c r="T22" i="15" s="1"/>
  <c r="I22" i="15"/>
  <c r="AE21" i="15"/>
  <c r="AD21" i="15"/>
  <c r="AB21" i="15"/>
  <c r="AA21" i="15"/>
  <c r="Z21" i="15"/>
  <c r="Y21" i="15"/>
  <c r="S21" i="15"/>
  <c r="N21" i="15"/>
  <c r="T21" i="15" s="1"/>
  <c r="I21" i="15"/>
  <c r="U21" i="15" s="1"/>
  <c r="AD20" i="15"/>
  <c r="AB20" i="15"/>
  <c r="AA20" i="15"/>
  <c r="Z20" i="15"/>
  <c r="AE20" i="15" s="1"/>
  <c r="Y20" i="15"/>
  <c r="T20" i="15"/>
  <c r="S20" i="15"/>
  <c r="N20" i="15"/>
  <c r="I20" i="15"/>
  <c r="U20" i="15" s="1"/>
  <c r="AE19" i="15"/>
  <c r="AD19" i="15"/>
  <c r="AB19" i="15"/>
  <c r="AA19" i="15"/>
  <c r="Z19" i="15"/>
  <c r="Y19" i="15"/>
  <c r="S19" i="15"/>
  <c r="T19" i="15" s="1"/>
  <c r="N19" i="15"/>
  <c r="I19" i="15"/>
  <c r="AD18" i="15"/>
  <c r="AE18" i="15" s="1"/>
  <c r="AB18" i="15"/>
  <c r="AA18" i="15"/>
  <c r="Z18" i="15"/>
  <c r="Y18" i="15"/>
  <c r="S18" i="15"/>
  <c r="N18" i="15"/>
  <c r="T18" i="15" s="1"/>
  <c r="U18" i="15" s="1"/>
  <c r="I18" i="15"/>
  <c r="AD17" i="15"/>
  <c r="AB17" i="15"/>
  <c r="AA17" i="15"/>
  <c r="Y17" i="15"/>
  <c r="S17" i="15"/>
  <c r="N17" i="15"/>
  <c r="T17" i="15" s="1"/>
  <c r="I17" i="15"/>
  <c r="AD16" i="15"/>
  <c r="AE16" i="15" s="1"/>
  <c r="AB16" i="15"/>
  <c r="AA16" i="15"/>
  <c r="AA23" i="15" s="1"/>
  <c r="Z16" i="15"/>
  <c r="Y16" i="15"/>
  <c r="Y23" i="15" s="1"/>
  <c r="Y36" i="15" s="1"/>
  <c r="S16" i="15"/>
  <c r="N16" i="15"/>
  <c r="T16" i="15" s="1"/>
  <c r="I16" i="15"/>
  <c r="AD15" i="15"/>
  <c r="AD23" i="15" s="1"/>
  <c r="AB15" i="15"/>
  <c r="AA15" i="15"/>
  <c r="Z15" i="15"/>
  <c r="AE15" i="15" s="1"/>
  <c r="Y15" i="15"/>
  <c r="S15" i="15"/>
  <c r="N15" i="15"/>
  <c r="T15" i="15" s="1"/>
  <c r="I15" i="15"/>
  <c r="U15" i="15" s="1"/>
  <c r="AD14" i="15"/>
  <c r="AB14" i="15"/>
  <c r="AA14" i="15"/>
  <c r="Z14" i="15"/>
  <c r="AE14" i="15" s="1"/>
  <c r="Y14" i="15"/>
  <c r="S14" i="15"/>
  <c r="N14" i="15"/>
  <c r="T14" i="15" s="1"/>
  <c r="I14" i="15"/>
  <c r="U14" i="15" s="1"/>
  <c r="AE17" i="15" l="1"/>
  <c r="Z34" i="15"/>
  <c r="U17" i="15"/>
  <c r="AE23" i="15"/>
  <c r="J56" i="15" s="1"/>
  <c r="U26" i="15"/>
  <c r="U19" i="15"/>
  <c r="U25" i="15"/>
  <c r="T23" i="15"/>
  <c r="U16" i="15"/>
  <c r="I36" i="15"/>
  <c r="U22" i="15"/>
  <c r="U24" i="15"/>
  <c r="AA34" i="15"/>
  <c r="AA36" i="15" s="1"/>
  <c r="Z23" i="15"/>
  <c r="Z36" i="15" s="1"/>
  <c r="AB34" i="15"/>
  <c r="AB36" i="15" s="1"/>
  <c r="N34" i="15"/>
  <c r="AD34" i="15"/>
  <c r="AD36" i="15" s="1"/>
  <c r="S34" i="15"/>
  <c r="S36" i="15" s="1"/>
  <c r="E36" i="15"/>
  <c r="T39" i="15"/>
  <c r="U23" i="15" l="1"/>
  <c r="Y47" i="15"/>
  <c r="J64" i="15"/>
  <c r="M56" i="15"/>
  <c r="M64" i="15" s="1"/>
  <c r="AE34" i="15"/>
  <c r="AE36" i="15" s="1"/>
  <c r="T34" i="15"/>
  <c r="N36" i="15"/>
  <c r="T36" i="15" l="1"/>
  <c r="U34" i="15"/>
  <c r="U36" i="15" s="1"/>
  <c r="AB47" i="15"/>
  <c r="Y48" i="15"/>
  <c r="AB48" i="15" s="1"/>
</calcChain>
</file>

<file path=xl/sharedStrings.xml><?xml version="1.0" encoding="utf-8"?>
<sst xmlns="http://schemas.openxmlformats.org/spreadsheetml/2006/main" count="139" uniqueCount="107">
  <si>
    <t>Department of Environment and Natural Resources</t>
  </si>
  <si>
    <t>TOTAL</t>
  </si>
  <si>
    <t>PS</t>
  </si>
  <si>
    <t>MOOE</t>
  </si>
  <si>
    <t>REYNALDO R. PLAZA</t>
  </si>
  <si>
    <t>Monthly Report of Disbursement</t>
  </si>
  <si>
    <t xml:space="preserve">CO </t>
  </si>
  <si>
    <t>January</t>
  </si>
  <si>
    <t>February</t>
  </si>
  <si>
    <t>March</t>
  </si>
  <si>
    <t>TRA</t>
  </si>
  <si>
    <t>FAR No. 4</t>
  </si>
  <si>
    <t>CURRENT YEAR BUDGET</t>
  </si>
  <si>
    <t>PRIOR YEAR'S BUDGET</t>
  </si>
  <si>
    <t>PRIOR YEAR'S  ACCOUNTS PAYABLE</t>
  </si>
  <si>
    <t>SUB-</t>
  </si>
  <si>
    <t>TRUST LIABILITIES</t>
  </si>
  <si>
    <t>Fin.Exp</t>
  </si>
  <si>
    <t>GRAND TOTAL</t>
  </si>
  <si>
    <t>PARTICULAR</t>
  </si>
  <si>
    <t>Remarks</t>
  </si>
  <si>
    <t>6=(2+3+4+5)</t>
  </si>
  <si>
    <t>11=(7+8+9+10)</t>
  </si>
  <si>
    <t>16=12+13+14+15)</t>
  </si>
  <si>
    <t>17=(11+16)</t>
  </si>
  <si>
    <t>27=23+24+25+26)</t>
  </si>
  <si>
    <t>MDS Checks Issued</t>
  </si>
  <si>
    <t>Advice to Debit</t>
  </si>
  <si>
    <t>Other (CDT,Btr Doc's Stamp, etc.</t>
  </si>
  <si>
    <t>SUMMARY:</t>
  </si>
  <si>
    <t>Total Disbursement Authorities</t>
  </si>
  <si>
    <t>NCA</t>
  </si>
  <si>
    <t>CDC</t>
  </si>
  <si>
    <t>NCAA</t>
  </si>
  <si>
    <t xml:space="preserve">Less : </t>
  </si>
  <si>
    <t>Notice of Transfer Allocation (NTA)</t>
  </si>
  <si>
    <t>Lapsed NCA</t>
  </si>
  <si>
    <t xml:space="preserve"> </t>
  </si>
  <si>
    <t>Balance of Disbursement Authorities as of to date</t>
  </si>
  <si>
    <t>As of Date</t>
  </si>
  <si>
    <t>Sub-Total</t>
  </si>
  <si>
    <t>Total</t>
  </si>
  <si>
    <t>18=(6+17)</t>
  </si>
  <si>
    <t>22=(19+20+21)</t>
  </si>
  <si>
    <t>Total Disbursement Program</t>
  </si>
  <si>
    <t>Less : *Actual Disbursement</t>
  </si>
  <si>
    <t>( Over ) Under Spending</t>
  </si>
  <si>
    <t>Department</t>
  </si>
  <si>
    <t>Agency</t>
  </si>
  <si>
    <t>:</t>
  </si>
  <si>
    <t>Operating Unit</t>
  </si>
  <si>
    <t>Organization Code ( UACS )</t>
  </si>
  <si>
    <t>Funding Source Code ( as clustered )</t>
  </si>
  <si>
    <t>Certified Correct :</t>
  </si>
  <si>
    <t>Agency Chief Accountant</t>
  </si>
  <si>
    <t>Date :</t>
  </si>
  <si>
    <t>Approved by :</t>
  </si>
  <si>
    <t>Head of Agency or Authorized Representative</t>
  </si>
  <si>
    <t>NTA</t>
  </si>
  <si>
    <t>Note tra *</t>
  </si>
  <si>
    <t>Prepared by:</t>
  </si>
  <si>
    <t>Accountant III</t>
  </si>
  <si>
    <t>PENRO AGUSAN DEL NORTE</t>
  </si>
  <si>
    <t>10-001-0500071</t>
  </si>
  <si>
    <t>CARAGA REGION 13</t>
  </si>
  <si>
    <t>01-1-01-001   (FUND 101)</t>
  </si>
  <si>
    <t xml:space="preserve">Cash Disbursements </t>
  </si>
  <si>
    <t xml:space="preserve">    Notice of Cash Allocation (NCA)</t>
  </si>
  <si>
    <t xml:space="preserve">    Notice of Transfer Allocations (NCA)</t>
  </si>
  <si>
    <t xml:space="preserve">    Working Fund for FAPs</t>
  </si>
  <si>
    <t xml:space="preserve">    Cash Disbursement Ceiling (CDC)</t>
  </si>
  <si>
    <t xml:space="preserve">    Total Cash Disbursement </t>
  </si>
  <si>
    <t xml:space="preserve">Non-Cash Disbursements </t>
  </si>
  <si>
    <t xml:space="preserve">     Non-Cash Availment Authority (NCAA)</t>
  </si>
  <si>
    <t xml:space="preserve">     Disbursements effected through outright </t>
  </si>
  <si>
    <t xml:space="preserve">     deductions from claims (please specify…)</t>
  </si>
  <si>
    <t xml:space="preserve">       Overpayment of expenses (e.g., personnel benefits)</t>
  </si>
  <si>
    <t xml:space="preserve">       Restitution for loss of government property</t>
  </si>
  <si>
    <t xml:space="preserve">       Liquidated damages and similar claims</t>
  </si>
  <si>
    <t xml:space="preserve">    Others (TEF, BTr Documentary Stamp Tax, etc.</t>
  </si>
  <si>
    <t xml:space="preserve">    Total Non-Cash Disbursement </t>
  </si>
  <si>
    <t>Working Fund</t>
  </si>
  <si>
    <t>Disbursement *</t>
  </si>
  <si>
    <t>Less: Other Non-Cash Disbursements</t>
  </si>
  <si>
    <t xml:space="preserve">   Disbursements effected through outright deductions from claims</t>
  </si>
  <si>
    <t xml:space="preserve">      Overpayment of expenses (e.g., personnel benefits)</t>
  </si>
  <si>
    <t xml:space="preserve">      Restitution for loss of government property</t>
  </si>
  <si>
    <t xml:space="preserve">      Liquidated damages and similar claims</t>
  </si>
  <si>
    <t xml:space="preserve">  Others (e.g., TEF, BTr Docs Stamp, etc.)</t>
  </si>
  <si>
    <t>Add/Less: Adjustments (e.g., cancelled/staled checks)</t>
  </si>
  <si>
    <t>Notes: * The use of NTA is discouraged</t>
  </si>
  <si>
    <t xml:space="preserve">           ** Amounts should tally with the grand total disbursements (column 27).</t>
  </si>
  <si>
    <t>Tax Remittance Advices Issued (TRA)</t>
  </si>
  <si>
    <t>reverted March &gt;&gt;</t>
  </si>
  <si>
    <t>reverted June &gt;&gt;</t>
  </si>
  <si>
    <t>JOSEPH LEO E. OCONER, RPF</t>
  </si>
  <si>
    <t>OIC PENR Officer</t>
  </si>
  <si>
    <t>CONTINUING BUDGET</t>
  </si>
  <si>
    <t>Total Disbursement Authorities Received</t>
  </si>
  <si>
    <t>reverted Sept. &gt;&gt;</t>
  </si>
  <si>
    <t>For the month of  December 31, 2024</t>
  </si>
  <si>
    <t>Previous Report ( November )</t>
  </si>
  <si>
    <t>This month ( December)</t>
  </si>
  <si>
    <t>This month ( December )</t>
  </si>
  <si>
    <t>reverted Dec. &gt;&gt;</t>
  </si>
  <si>
    <t>CHARLEMAR O. LUMAYNO</t>
  </si>
  <si>
    <t>Support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</si>
</sst>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8"/>
      <color rgb="FFC00000"/>
      <name val="Times New Roman"/>
      <family val="1"/>
    </font>
    <font>
      <b/>
      <sz val="8"/>
      <name val="Arial"/>
      <family val="2"/>
    </font>
    <font>
      <b/>
      <i/>
      <sz val="10"/>
      <name val="Arial"/>
      <family val="2"/>
    </font>
    <font>
      <sz val="8"/>
      <color rgb="FF7030A0"/>
      <name val="Arial"/>
      <family val="2"/>
    </font>
    <font>
      <i/>
      <sz val="9"/>
      <color rgb="FFC00000"/>
      <name val="Arial"/>
      <family val="2"/>
    </font>
    <font>
      <b/>
      <i/>
      <sz val="10"/>
      <color rgb="FFC00000"/>
      <name val="Arial"/>
      <family val="2"/>
    </font>
    <font>
      <i/>
      <sz val="9"/>
      <name val="Arial"/>
      <family val="2"/>
    </font>
    <font>
      <b/>
      <sz val="9"/>
      <name val="Times New Roman"/>
      <family val="1"/>
    </font>
    <font>
      <i/>
      <sz val="8"/>
      <name val="Arial"/>
      <family val="2"/>
    </font>
    <font>
      <sz val="8"/>
      <color rgb="FF0070C0"/>
      <name val="Arial"/>
      <family val="2"/>
    </font>
    <font>
      <sz val="10"/>
      <color rgb="FFFF0000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6">
    <xf numFmtId="0" fontId="0" fillId="0" borderId="0" xfId="0"/>
    <xf numFmtId="43" fontId="0" fillId="0" borderId="0" xfId="1" applyFont="1"/>
    <xf numFmtId="0" fontId="4" fillId="0" borderId="0" xfId="0" applyFont="1"/>
    <xf numFmtId="43" fontId="2" fillId="0" borderId="0" xfId="1" applyFont="1"/>
    <xf numFmtId="43" fontId="2" fillId="0" borderId="5" xfId="1" applyFont="1" applyBorder="1"/>
    <xf numFmtId="0" fontId="5" fillId="0" borderId="0" xfId="0" applyFont="1"/>
    <xf numFmtId="0" fontId="1" fillId="0" borderId="0" xfId="0" applyFont="1"/>
    <xf numFmtId="43" fontId="0" fillId="0" borderId="0" xfId="1" applyFont="1" applyBorder="1"/>
    <xf numFmtId="0" fontId="2" fillId="0" borderId="0" xfId="0" applyFont="1"/>
    <xf numFmtId="0" fontId="7" fillId="0" borderId="0" xfId="0" applyFont="1"/>
    <xf numFmtId="43" fontId="1" fillId="0" borderId="0" xfId="1" applyFont="1"/>
    <xf numFmtId="0" fontId="7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43" fontId="7" fillId="3" borderId="2" xfId="1" applyFont="1" applyFill="1" applyBorder="1" applyAlignment="1">
      <alignment horizontal="center"/>
    </xf>
    <xf numFmtId="43" fontId="2" fillId="0" borderId="0" xfId="1" applyFont="1" applyBorder="1"/>
    <xf numFmtId="0" fontId="7" fillId="2" borderId="0" xfId="0" applyFont="1" applyFill="1"/>
    <xf numFmtId="0" fontId="8" fillId="0" borderId="0" xfId="0" applyFont="1"/>
    <xf numFmtId="0" fontId="3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7" fillId="3" borderId="9" xfId="1" applyFont="1" applyFill="1" applyBorder="1" applyAlignment="1">
      <alignment horizontal="center"/>
    </xf>
    <xf numFmtId="43" fontId="7" fillId="3" borderId="10" xfId="1" applyFont="1" applyFill="1" applyBorder="1" applyAlignment="1">
      <alignment horizontal="center"/>
    </xf>
    <xf numFmtId="43" fontId="7" fillId="3" borderId="12" xfId="1" applyFont="1" applyFill="1" applyBorder="1" applyAlignment="1">
      <alignment horizontal="center"/>
    </xf>
    <xf numFmtId="43" fontId="7" fillId="0" borderId="10" xfId="1" applyFont="1" applyBorder="1"/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0" borderId="0" xfId="0" applyFont="1"/>
    <xf numFmtId="43" fontId="0" fillId="0" borderId="9" xfId="1" applyFont="1" applyBorder="1"/>
    <xf numFmtId="43" fontId="7" fillId="0" borderId="9" xfId="1" applyFont="1" applyBorder="1"/>
    <xf numFmtId="43" fontId="0" fillId="0" borderId="10" xfId="1" applyFont="1" applyBorder="1"/>
    <xf numFmtId="43" fontId="0" fillId="0" borderId="12" xfId="1" applyFont="1" applyBorder="1"/>
    <xf numFmtId="0" fontId="7" fillId="0" borderId="15" xfId="0" applyFont="1" applyBorder="1"/>
    <xf numFmtId="0" fontId="7" fillId="0" borderId="8" xfId="0" applyFont="1" applyBorder="1"/>
    <xf numFmtId="0" fontId="7" fillId="0" borderId="16" xfId="0" applyFont="1" applyBorder="1"/>
    <xf numFmtId="0" fontId="7" fillId="2" borderId="4" xfId="0" applyFont="1" applyFill="1" applyBorder="1"/>
    <xf numFmtId="0" fontId="7" fillId="2" borderId="3" xfId="0" applyFont="1" applyFill="1" applyBorder="1"/>
    <xf numFmtId="43" fontId="8" fillId="2" borderId="12" xfId="1" applyFont="1" applyFill="1" applyBorder="1"/>
    <xf numFmtId="0" fontId="8" fillId="0" borderId="16" xfId="0" applyFont="1" applyBorder="1" applyAlignment="1">
      <alignment horizontal="center"/>
    </xf>
    <xf numFmtId="43" fontId="5" fillId="0" borderId="0" xfId="1" applyFont="1" applyBorder="1"/>
    <xf numFmtId="43" fontId="5" fillId="0" borderId="0" xfId="1" applyFont="1" applyBorder="1" applyAlignment="1"/>
    <xf numFmtId="0" fontId="0" fillId="0" borderId="5" xfId="0" applyBorder="1"/>
    <xf numFmtId="0" fontId="1" fillId="0" borderId="5" xfId="0" applyFont="1" applyBorder="1"/>
    <xf numFmtId="43" fontId="7" fillId="2" borderId="12" xfId="1" applyFont="1" applyFill="1" applyBorder="1"/>
    <xf numFmtId="43" fontId="0" fillId="0" borderId="0" xfId="1" applyFont="1" applyBorder="1" applyAlignment="1"/>
    <xf numFmtId="0" fontId="11" fillId="0" borderId="0" xfId="0" applyFont="1"/>
    <xf numFmtId="0" fontId="7" fillId="0" borderId="7" xfId="0" applyFont="1" applyBorder="1"/>
    <xf numFmtId="0" fontId="7" fillId="2" borderId="5" xfId="0" applyFont="1" applyFill="1" applyBorder="1"/>
    <xf numFmtId="43" fontId="6" fillId="0" borderId="0" xfId="1" applyFont="1" applyBorder="1"/>
    <xf numFmtId="43" fontId="0" fillId="0" borderId="0" xfId="0" applyNumberFormat="1"/>
    <xf numFmtId="43" fontId="6" fillId="0" borderId="0" xfId="1" applyFont="1" applyBorder="1" applyAlignment="1"/>
    <xf numFmtId="0" fontId="6" fillId="0" borderId="0" xfId="0" applyFont="1"/>
    <xf numFmtId="0" fontId="2" fillId="0" borderId="5" xfId="0" applyFont="1" applyBorder="1"/>
    <xf numFmtId="43" fontId="6" fillId="0" borderId="5" xfId="1" applyFont="1" applyBorder="1"/>
    <xf numFmtId="43" fontId="6" fillId="0" borderId="5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0" fontId="5" fillId="0" borderId="5" xfId="0" applyFont="1" applyBorder="1"/>
    <xf numFmtId="43" fontId="6" fillId="0" borderId="11" xfId="1" applyFont="1" applyBorder="1"/>
    <xf numFmtId="43" fontId="0" fillId="0" borderId="5" xfId="0" applyNumberFormat="1" applyBorder="1"/>
    <xf numFmtId="43" fontId="2" fillId="0" borderId="5" xfId="0" applyNumberFormat="1" applyFont="1" applyBorder="1"/>
    <xf numFmtId="43" fontId="1" fillId="0" borderId="5" xfId="1" applyFont="1" applyBorder="1" applyAlignment="1"/>
    <xf numFmtId="0" fontId="10" fillId="3" borderId="3" xfId="0" applyFont="1" applyFill="1" applyBorder="1" applyAlignment="1">
      <alignment horizontal="center"/>
    </xf>
    <xf numFmtId="43" fontId="0" fillId="0" borderId="6" xfId="1" applyFont="1" applyBorder="1"/>
    <xf numFmtId="43" fontId="0" fillId="0" borderId="15" xfId="1" applyFont="1" applyBorder="1"/>
    <xf numFmtId="43" fontId="0" fillId="0" borderId="8" xfId="1" applyFont="1" applyBorder="1"/>
    <xf numFmtId="43" fontId="0" fillId="0" borderId="16" xfId="1" applyFont="1" applyBorder="1"/>
    <xf numFmtId="43" fontId="0" fillId="0" borderId="4" xfId="1" applyFont="1" applyBorder="1"/>
    <xf numFmtId="43" fontId="8" fillId="2" borderId="4" xfId="1" applyFont="1" applyFill="1" applyBorder="1"/>
    <xf numFmtId="43" fontId="8" fillId="2" borderId="3" xfId="1" applyFont="1" applyFill="1" applyBorder="1"/>
    <xf numFmtId="0" fontId="2" fillId="0" borderId="0" xfId="0" applyFont="1" applyAlignment="1">
      <alignment horizontal="center"/>
    </xf>
    <xf numFmtId="43" fontId="8" fillId="2" borderId="0" xfId="1" applyFont="1" applyFill="1" applyBorder="1"/>
    <xf numFmtId="43" fontId="7" fillId="2" borderId="0" xfId="1" applyFont="1" applyFill="1" applyBorder="1"/>
    <xf numFmtId="0" fontId="14" fillId="0" borderId="0" xfId="0" applyFont="1"/>
    <xf numFmtId="43" fontId="14" fillId="0" borderId="0" xfId="1" applyFont="1"/>
    <xf numFmtId="0" fontId="8" fillId="0" borderId="8" xfId="0" applyFont="1" applyBorder="1"/>
    <xf numFmtId="0" fontId="8" fillId="0" borderId="16" xfId="0" applyFont="1" applyBorder="1"/>
    <xf numFmtId="43" fontId="8" fillId="0" borderId="10" xfId="1" applyFont="1" applyBorder="1"/>
    <xf numFmtId="0" fontId="6" fillId="0" borderId="5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43" fontId="7" fillId="3" borderId="13" xfId="1" applyFont="1" applyFill="1" applyBorder="1" applyAlignment="1">
      <alignment horizontal="center"/>
    </xf>
    <xf numFmtId="43" fontId="7" fillId="3" borderId="1" xfId="1" applyFont="1" applyFill="1" applyBorder="1" applyAlignment="1">
      <alignment horizontal="center"/>
    </xf>
    <xf numFmtId="43" fontId="14" fillId="0" borderId="0" xfId="1" applyFont="1" applyBorder="1"/>
    <xf numFmtId="43" fontId="14" fillId="0" borderId="0" xfId="0" applyNumberFormat="1" applyFont="1"/>
    <xf numFmtId="43" fontId="2" fillId="0" borderId="2" xfId="1" applyFont="1" applyBorder="1"/>
    <xf numFmtId="43" fontId="2" fillId="0" borderId="13" xfId="1" applyFont="1" applyBorder="1"/>
    <xf numFmtId="43" fontId="2" fillId="0" borderId="1" xfId="1" applyFont="1" applyBorder="1"/>
    <xf numFmtId="0" fontId="15" fillId="0" borderId="8" xfId="0" applyFont="1" applyBorder="1"/>
    <xf numFmtId="43" fontId="2" fillId="3" borderId="17" xfId="1" applyFont="1" applyFill="1" applyBorder="1"/>
    <xf numFmtId="0" fontId="0" fillId="0" borderId="0" xfId="0" applyAlignment="1">
      <alignment horizontal="center"/>
    </xf>
    <xf numFmtId="43" fontId="6" fillId="0" borderId="0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5" fillId="0" borderId="0" xfId="0" applyNumberFormat="1" applyFont="1"/>
    <xf numFmtId="0" fontId="8" fillId="0" borderId="0" xfId="0" applyFont="1" applyAlignment="1">
      <alignment horizontal="center"/>
    </xf>
    <xf numFmtId="0" fontId="13" fillId="2" borderId="0" xfId="0" applyFont="1" applyFill="1"/>
    <xf numFmtId="0" fontId="15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3" fontId="6" fillId="0" borderId="0" xfId="0" applyNumberFormat="1" applyFont="1"/>
    <xf numFmtId="0" fontId="17" fillId="0" borderId="0" xfId="0" applyFont="1"/>
    <xf numFmtId="43" fontId="1" fillId="0" borderId="5" xfId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7" fillId="0" borderId="0" xfId="1" applyFont="1"/>
    <xf numFmtId="43" fontId="2" fillId="0" borderId="0" xfId="0" applyNumberFormat="1" applyFont="1"/>
    <xf numFmtId="43" fontId="1" fillId="0" borderId="10" xfId="1" applyFont="1" applyBorder="1"/>
    <xf numFmtId="43" fontId="11" fillId="0" borderId="0" xfId="1" applyFont="1" applyBorder="1"/>
    <xf numFmtId="43" fontId="6" fillId="0" borderId="0" xfId="1" applyFont="1"/>
    <xf numFmtId="164" fontId="7" fillId="0" borderId="0" xfId="0" applyNumberFormat="1" applyFont="1"/>
    <xf numFmtId="43" fontId="1" fillId="0" borderId="8" xfId="1" applyFont="1" applyBorder="1"/>
    <xf numFmtId="43" fontId="1" fillId="0" borderId="16" xfId="1" applyFont="1" applyBorder="1"/>
    <xf numFmtId="43" fontId="5" fillId="0" borderId="0" xfId="1" applyFont="1"/>
    <xf numFmtId="164" fontId="0" fillId="0" borderId="0" xfId="0" applyNumberFormat="1"/>
    <xf numFmtId="43" fontId="1" fillId="0" borderId="0" xfId="1" applyFont="1" applyBorder="1"/>
    <xf numFmtId="164" fontId="6" fillId="0" borderId="0" xfId="0" applyNumberFormat="1" applyFont="1" applyAlignment="1">
      <alignment horizontal="center"/>
    </xf>
    <xf numFmtId="43" fontId="19" fillId="0" borderId="0" xfId="1" applyFont="1"/>
    <xf numFmtId="43" fontId="20" fillId="0" borderId="10" xfId="1" applyFont="1" applyBorder="1"/>
    <xf numFmtId="43" fontId="2" fillId="0" borderId="11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9" fillId="0" borderId="0" xfId="0" applyNumberFormat="1" applyFont="1" applyAlignment="1">
      <alignment horizontal="center"/>
    </xf>
    <xf numFmtId="43" fontId="11" fillId="0" borderId="0" xfId="1" applyFont="1" applyBorder="1" applyAlignment="1">
      <alignment horizontal="center"/>
    </xf>
    <xf numFmtId="43" fontId="11" fillId="0" borderId="14" xfId="1" applyFont="1" applyBorder="1" applyAlignment="1">
      <alignment horizontal="center"/>
    </xf>
    <xf numFmtId="43" fontId="11" fillId="0" borderId="5" xfId="1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0" fillId="0" borderId="5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4">
    <cellStyle name="Comma" xfId="1" builtinId="3"/>
    <cellStyle name="Comma 100" xfId="2" xr:uid="{00000000-0005-0000-0000-000001000000}"/>
    <cellStyle name="Normal" xfId="0" builtinId="0"/>
    <cellStyle name="Normal 190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68</xdr:row>
      <xdr:rowOff>142875</xdr:rowOff>
    </xdr:from>
    <xdr:to>
      <xdr:col>6</xdr:col>
      <xdr:colOff>313690</xdr:colOff>
      <xdr:row>71</xdr:row>
      <xdr:rowOff>149860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F198E6-188B-45E2-B1B0-C29FC7C281B9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0420350"/>
          <a:ext cx="913765" cy="4927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29</xdr:col>
      <xdr:colOff>247650</xdr:colOff>
      <xdr:row>71</xdr:row>
      <xdr:rowOff>47625</xdr:rowOff>
    </xdr:from>
    <xdr:to>
      <xdr:col>30</xdr:col>
      <xdr:colOff>694690</xdr:colOff>
      <xdr:row>77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FE4A41B-F3CF-4884-A54D-DFE89D9A0B3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3175" y="10810875"/>
          <a:ext cx="1351915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685800</xdr:colOff>
      <xdr:row>67</xdr:row>
      <xdr:rowOff>114300</xdr:rowOff>
    </xdr:from>
    <xdr:to>
      <xdr:col>20</xdr:col>
      <xdr:colOff>938530</xdr:colOff>
      <xdr:row>74</xdr:row>
      <xdr:rowOff>95250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9E28F6A-E1E4-4D23-BE16-3DB35E4E9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10229850"/>
          <a:ext cx="1995805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727"/>
  <sheetViews>
    <sheetView tabSelected="1" workbookViewId="0">
      <pane xSplit="10" ySplit="13" topLeftCell="P31" activePane="bottomRight" state="frozen"/>
      <selection pane="topRight" activeCell="K1" sqref="K1"/>
      <selection pane="bottomLeft" activeCell="A14" sqref="A14"/>
      <selection pane="bottomRight" activeCell="Q53" sqref="Q53"/>
    </sheetView>
  </sheetViews>
  <sheetFormatPr defaultRowHeight="12.75" x14ac:dyDescent="0.2"/>
  <cols>
    <col min="1" max="1" width="6.42578125" customWidth="1"/>
    <col min="2" max="2" width="34.85546875" customWidth="1"/>
    <col min="3" max="4" width="1.5703125" customWidth="1"/>
    <col min="5" max="5" width="15.42578125" customWidth="1"/>
    <col min="6" max="6" width="12.85546875" customWidth="1"/>
    <col min="7" max="7" width="15.42578125" customWidth="1"/>
    <col min="8" max="8" width="14.7109375" customWidth="1"/>
    <col min="9" max="9" width="13.85546875" customWidth="1"/>
    <col min="10" max="10" width="14.85546875" customWidth="1"/>
    <col min="11" max="11" width="13" customWidth="1"/>
    <col min="12" max="12" width="6.28515625" customWidth="1"/>
    <col min="13" max="13" width="16.7109375" customWidth="1"/>
    <col min="14" max="14" width="15.85546875" customWidth="1"/>
    <col min="15" max="15" width="7.140625" customWidth="1"/>
    <col min="16" max="16" width="11.7109375" customWidth="1"/>
    <col min="17" max="18" width="7.140625" customWidth="1"/>
    <col min="19" max="19" width="12.85546875" customWidth="1"/>
    <col min="20" max="20" width="13.28515625" customWidth="1"/>
    <col min="21" max="21" width="15.42578125" customWidth="1"/>
    <col min="22" max="22" width="8" customWidth="1"/>
    <col min="23" max="23" width="6.85546875" customWidth="1"/>
    <col min="24" max="25" width="6.5703125" customWidth="1"/>
    <col min="26" max="26" width="15.42578125" style="1" customWidth="1"/>
    <col min="27" max="27" width="12.85546875" style="1" customWidth="1"/>
    <col min="28" max="28" width="13" customWidth="1"/>
    <col min="29" max="29" width="1.85546875" customWidth="1"/>
    <col min="30" max="30" width="13.5703125" style="1" customWidth="1"/>
    <col min="31" max="31" width="16.5703125" style="1" customWidth="1"/>
    <col min="32" max="32" width="12.42578125" bestFit="1" customWidth="1"/>
    <col min="33" max="33" width="12.140625" bestFit="1" customWidth="1"/>
  </cols>
  <sheetData>
    <row r="1" spans="1:34" x14ac:dyDescent="0.2">
      <c r="AE1" s="1" t="s">
        <v>11</v>
      </c>
    </row>
    <row r="2" spans="1:34" s="2" customFormat="1" ht="18" x14ac:dyDescent="0.25">
      <c r="A2" s="135" t="s">
        <v>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</row>
    <row r="3" spans="1:34" x14ac:dyDescent="0.2">
      <c r="A3" s="136" t="s">
        <v>100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</row>
    <row r="4" spans="1:34" x14ac:dyDescent="0.2">
      <c r="A4" s="6" t="s">
        <v>47</v>
      </c>
      <c r="C4" s="8" t="s">
        <v>49</v>
      </c>
      <c r="E4" s="47" t="s">
        <v>0</v>
      </c>
      <c r="Z4" s="10"/>
    </row>
    <row r="5" spans="1:34" x14ac:dyDescent="0.2">
      <c r="A5" s="6" t="s">
        <v>48</v>
      </c>
      <c r="C5" s="8" t="s">
        <v>49</v>
      </c>
      <c r="E5" s="47" t="s">
        <v>64</v>
      </c>
      <c r="Z5" s="10"/>
    </row>
    <row r="6" spans="1:34" x14ac:dyDescent="0.2">
      <c r="A6" s="6" t="s">
        <v>50</v>
      </c>
      <c r="C6" s="8" t="s">
        <v>49</v>
      </c>
      <c r="E6" s="47" t="s">
        <v>62</v>
      </c>
      <c r="Z6" s="10"/>
    </row>
    <row r="7" spans="1:34" s="6" customFormat="1" x14ac:dyDescent="0.2">
      <c r="A7" s="6" t="s">
        <v>51</v>
      </c>
      <c r="C7" s="8" t="s">
        <v>49</v>
      </c>
      <c r="E7" s="47" t="s">
        <v>63</v>
      </c>
      <c r="Z7" s="10"/>
      <c r="AA7" s="10"/>
      <c r="AD7" s="10"/>
      <c r="AE7" s="10"/>
    </row>
    <row r="8" spans="1:34" s="6" customFormat="1" x14ac:dyDescent="0.2">
      <c r="A8" s="6" t="s">
        <v>52</v>
      </c>
      <c r="C8" s="8" t="s">
        <v>49</v>
      </c>
      <c r="E8" s="47" t="s">
        <v>65</v>
      </c>
      <c r="Z8" s="10"/>
      <c r="AA8" s="10"/>
      <c r="AD8" s="10"/>
      <c r="AE8" s="10"/>
    </row>
    <row r="10" spans="1:34" s="9" customFormat="1" ht="11.45" customHeight="1" x14ac:dyDescent="0.2">
      <c r="A10" s="137" t="s">
        <v>19</v>
      </c>
      <c r="B10" s="138"/>
      <c r="C10" s="138"/>
      <c r="D10" s="139"/>
      <c r="E10" s="137" t="s">
        <v>12</v>
      </c>
      <c r="F10" s="138"/>
      <c r="G10" s="138"/>
      <c r="H10" s="138"/>
      <c r="I10" s="139"/>
      <c r="J10" s="146" t="s">
        <v>13</v>
      </c>
      <c r="K10" s="147"/>
      <c r="L10" s="147"/>
      <c r="M10" s="147"/>
      <c r="N10" s="147"/>
      <c r="O10" s="147"/>
      <c r="P10" s="147"/>
      <c r="Q10" s="147"/>
      <c r="R10" s="147"/>
      <c r="S10" s="147"/>
      <c r="T10" s="148"/>
      <c r="U10" s="19"/>
      <c r="V10" s="137" t="s">
        <v>16</v>
      </c>
      <c r="W10" s="138"/>
      <c r="X10" s="138"/>
      <c r="Y10" s="139"/>
      <c r="Z10" s="137" t="s">
        <v>18</v>
      </c>
      <c r="AA10" s="138"/>
      <c r="AB10" s="138"/>
      <c r="AC10" s="138"/>
      <c r="AD10" s="138"/>
      <c r="AE10" s="138"/>
      <c r="AF10" s="23"/>
    </row>
    <row r="11" spans="1:34" s="9" customFormat="1" ht="12" x14ac:dyDescent="0.2">
      <c r="A11" s="140"/>
      <c r="B11" s="141"/>
      <c r="C11" s="141"/>
      <c r="D11" s="142"/>
      <c r="E11" s="143"/>
      <c r="F11" s="144"/>
      <c r="G11" s="144"/>
      <c r="H11" s="144"/>
      <c r="I11" s="145"/>
      <c r="J11" s="149" t="s">
        <v>14</v>
      </c>
      <c r="K11" s="150"/>
      <c r="L11" s="150"/>
      <c r="M11" s="150"/>
      <c r="N11" s="151"/>
      <c r="O11" s="152" t="s">
        <v>97</v>
      </c>
      <c r="P11" s="153"/>
      <c r="Q11" s="153"/>
      <c r="R11" s="153"/>
      <c r="S11" s="153"/>
      <c r="T11" s="154" t="s">
        <v>41</v>
      </c>
      <c r="U11" s="20" t="s">
        <v>15</v>
      </c>
      <c r="V11" s="143"/>
      <c r="W11" s="144"/>
      <c r="X11" s="144"/>
      <c r="Y11" s="145"/>
      <c r="Z11" s="143"/>
      <c r="AA11" s="144"/>
      <c r="AB11" s="144"/>
      <c r="AC11" s="144"/>
      <c r="AD11" s="144"/>
      <c r="AE11" s="144"/>
      <c r="AF11" s="24" t="s">
        <v>20</v>
      </c>
    </row>
    <row r="12" spans="1:34" s="9" customFormat="1" ht="12" x14ac:dyDescent="0.2">
      <c r="A12" s="143"/>
      <c r="B12" s="144"/>
      <c r="C12" s="144"/>
      <c r="D12" s="145"/>
      <c r="E12" s="12" t="s">
        <v>2</v>
      </c>
      <c r="F12" s="11" t="s">
        <v>3</v>
      </c>
      <c r="G12" s="11" t="s">
        <v>17</v>
      </c>
      <c r="H12" s="11" t="s">
        <v>6</v>
      </c>
      <c r="I12" s="11" t="s">
        <v>1</v>
      </c>
      <c r="J12" s="12" t="s">
        <v>2</v>
      </c>
      <c r="K12" s="12" t="s">
        <v>3</v>
      </c>
      <c r="L12" s="11" t="s">
        <v>17</v>
      </c>
      <c r="M12" s="12" t="s">
        <v>6</v>
      </c>
      <c r="N12" s="12" t="s">
        <v>40</v>
      </c>
      <c r="O12" s="17" t="s">
        <v>2</v>
      </c>
      <c r="P12" s="17" t="s">
        <v>3</v>
      </c>
      <c r="Q12" s="11" t="s">
        <v>17</v>
      </c>
      <c r="R12" s="17" t="s">
        <v>6</v>
      </c>
      <c r="S12" s="81" t="s">
        <v>40</v>
      </c>
      <c r="T12" s="155"/>
      <c r="U12" s="21" t="s">
        <v>1</v>
      </c>
      <c r="V12" s="18" t="s">
        <v>2</v>
      </c>
      <c r="W12" s="11" t="s">
        <v>3</v>
      </c>
      <c r="X12" s="11" t="s">
        <v>6</v>
      </c>
      <c r="Y12" s="11" t="s">
        <v>1</v>
      </c>
      <c r="Z12" s="83" t="s">
        <v>2</v>
      </c>
      <c r="AA12" s="13" t="s">
        <v>3</v>
      </c>
      <c r="AB12" s="81" t="s">
        <v>17</v>
      </c>
      <c r="AC12" s="80"/>
      <c r="AD12" s="13" t="s">
        <v>6</v>
      </c>
      <c r="AE12" s="82" t="s">
        <v>1</v>
      </c>
      <c r="AF12" s="25"/>
    </row>
    <row r="13" spans="1:34" s="29" customFormat="1" ht="11.25" x14ac:dyDescent="0.2">
      <c r="A13" s="129">
        <v>1</v>
      </c>
      <c r="B13" s="130"/>
      <c r="C13" s="130"/>
      <c r="D13" s="131"/>
      <c r="E13" s="28">
        <v>2</v>
      </c>
      <c r="F13" s="27">
        <v>3</v>
      </c>
      <c r="G13" s="28">
        <v>4</v>
      </c>
      <c r="H13" s="27">
        <v>5</v>
      </c>
      <c r="I13" s="28" t="s">
        <v>21</v>
      </c>
      <c r="J13" s="27">
        <v>7</v>
      </c>
      <c r="K13" s="28">
        <v>8</v>
      </c>
      <c r="L13" s="27">
        <v>9</v>
      </c>
      <c r="M13" s="28">
        <v>10</v>
      </c>
      <c r="N13" s="28" t="s">
        <v>22</v>
      </c>
      <c r="O13" s="28">
        <v>12</v>
      </c>
      <c r="P13" s="27">
        <v>13</v>
      </c>
      <c r="Q13" s="28">
        <v>14</v>
      </c>
      <c r="R13" s="27">
        <v>15</v>
      </c>
      <c r="S13" s="28" t="s">
        <v>23</v>
      </c>
      <c r="T13" s="27" t="s">
        <v>24</v>
      </c>
      <c r="U13" s="27" t="s">
        <v>42</v>
      </c>
      <c r="V13" s="27">
        <v>19</v>
      </c>
      <c r="W13" s="28">
        <v>20</v>
      </c>
      <c r="X13" s="27">
        <v>21</v>
      </c>
      <c r="Y13" s="28" t="s">
        <v>43</v>
      </c>
      <c r="Z13" s="27">
        <v>23</v>
      </c>
      <c r="AA13" s="28">
        <v>24</v>
      </c>
      <c r="AB13" s="27">
        <v>25</v>
      </c>
      <c r="AC13" s="63"/>
      <c r="AD13" s="28">
        <v>26</v>
      </c>
      <c r="AE13" s="28" t="s">
        <v>25</v>
      </c>
      <c r="AF13" s="28">
        <v>28</v>
      </c>
    </row>
    <row r="14" spans="1:34" s="9" customFormat="1" x14ac:dyDescent="0.2">
      <c r="A14" s="76" t="s">
        <v>66</v>
      </c>
      <c r="B14" s="48"/>
      <c r="C14" s="48"/>
      <c r="D14" s="34"/>
      <c r="E14" s="30"/>
      <c r="F14" s="30"/>
      <c r="G14" s="30"/>
      <c r="H14" s="30"/>
      <c r="I14" s="30">
        <f>SUM(E14:H14)</f>
        <v>0</v>
      </c>
      <c r="J14" s="30"/>
      <c r="K14" s="30"/>
      <c r="L14" s="30"/>
      <c r="M14" s="30"/>
      <c r="N14" s="30">
        <f t="shared" ref="N14:N35" si="0">SUM(J14:M14)</f>
        <v>0</v>
      </c>
      <c r="O14" s="30"/>
      <c r="P14" s="30"/>
      <c r="Q14" s="30"/>
      <c r="R14" s="30"/>
      <c r="S14" s="30">
        <f t="shared" ref="S14:S22" si="1">SUM(O14:R14)</f>
        <v>0</v>
      </c>
      <c r="T14" s="32">
        <f>+N14+S14</f>
        <v>0</v>
      </c>
      <c r="U14" s="30">
        <f>+I14+T14</f>
        <v>0</v>
      </c>
      <c r="V14" s="30"/>
      <c r="W14" s="30"/>
      <c r="X14" s="30"/>
      <c r="Y14" s="30">
        <f t="shared" ref="Y14" si="2">SUM(V14:X14)</f>
        <v>0</v>
      </c>
      <c r="Z14" s="30">
        <f>V14+O14+J14+E14</f>
        <v>0</v>
      </c>
      <c r="AA14" s="30">
        <f>W14+P14+K14+F14</f>
        <v>0</v>
      </c>
      <c r="AB14" s="64">
        <f>+Q14+L14+G14</f>
        <v>0</v>
      </c>
      <c r="AC14" s="65"/>
      <c r="AD14" s="30">
        <f t="shared" ref="AD14:AD22" si="3">X14+R14+M14+H14</f>
        <v>0</v>
      </c>
      <c r="AE14" s="31">
        <f>SUM(Z14:AD14)</f>
        <v>0</v>
      </c>
      <c r="AF14" s="26"/>
    </row>
    <row r="15" spans="1:34" s="9" customFormat="1" x14ac:dyDescent="0.2">
      <c r="A15" s="35" t="s">
        <v>67</v>
      </c>
      <c r="D15" s="36"/>
      <c r="E15" s="32"/>
      <c r="F15" s="32"/>
      <c r="G15" s="32"/>
      <c r="H15" s="32"/>
      <c r="I15" s="32">
        <f t="shared" ref="I15:I34" si="4">SUM(E15:H15)</f>
        <v>0</v>
      </c>
      <c r="J15" s="32"/>
      <c r="K15" s="32"/>
      <c r="L15" s="32"/>
      <c r="M15" s="32"/>
      <c r="N15" s="32">
        <f t="shared" si="0"/>
        <v>0</v>
      </c>
      <c r="O15" s="32"/>
      <c r="P15" s="32"/>
      <c r="Q15" s="32"/>
      <c r="R15" s="32"/>
      <c r="S15" s="32">
        <f t="shared" si="1"/>
        <v>0</v>
      </c>
      <c r="T15" s="32">
        <f t="shared" ref="T15:T22" si="5">+N15+S15</f>
        <v>0</v>
      </c>
      <c r="U15" s="32">
        <f t="shared" ref="U15:U22" si="6">+I15+T15</f>
        <v>0</v>
      </c>
      <c r="V15" s="32"/>
      <c r="W15" s="32"/>
      <c r="X15" s="32"/>
      <c r="Y15" s="32">
        <f t="shared" ref="Y15:Y26" si="7">SUM(V15:X15)</f>
        <v>0</v>
      </c>
      <c r="Z15" s="32">
        <f t="shared" ref="Z15:AA22" si="8">V15+O15+J15+E15</f>
        <v>0</v>
      </c>
      <c r="AA15" s="32">
        <f t="shared" si="8"/>
        <v>0</v>
      </c>
      <c r="AB15" s="66">
        <f t="shared" ref="AB15:AB35" si="9">+Q15+L15+G15</f>
        <v>0</v>
      </c>
      <c r="AC15" s="67"/>
      <c r="AD15" s="32">
        <f t="shared" si="3"/>
        <v>0</v>
      </c>
      <c r="AE15" s="32">
        <f>SUM(Z15:AD15)</f>
        <v>0</v>
      </c>
      <c r="AF15" s="26"/>
    </row>
    <row r="16" spans="1:34" s="9" customFormat="1" x14ac:dyDescent="0.2">
      <c r="A16" s="35"/>
      <c r="B16" s="9" t="s">
        <v>26</v>
      </c>
      <c r="D16" s="36"/>
      <c r="E16" s="32">
        <v>925992</v>
      </c>
      <c r="F16" s="32">
        <v>1867808.709999999</v>
      </c>
      <c r="G16" s="32">
        <v>0</v>
      </c>
      <c r="H16" s="32">
        <v>186603.45</v>
      </c>
      <c r="I16" s="32">
        <f>SUM(E16:H16)</f>
        <v>2980404.1599999992</v>
      </c>
      <c r="J16" s="32"/>
      <c r="K16" s="108">
        <v>459031.95999999996</v>
      </c>
      <c r="L16" s="108">
        <v>0</v>
      </c>
      <c r="M16" s="108"/>
      <c r="N16" s="32">
        <f t="shared" si="0"/>
        <v>459031.95999999996</v>
      </c>
      <c r="O16" s="32">
        <v>0</v>
      </c>
      <c r="P16" s="32">
        <v>82999.8</v>
      </c>
      <c r="Q16" s="32"/>
      <c r="R16" s="32"/>
      <c r="S16" s="32">
        <f t="shared" si="1"/>
        <v>82999.8</v>
      </c>
      <c r="T16" s="32">
        <f t="shared" si="5"/>
        <v>542031.76</v>
      </c>
      <c r="U16" s="32">
        <f t="shared" si="6"/>
        <v>3522435.919999999</v>
      </c>
      <c r="V16" s="32"/>
      <c r="W16" s="32"/>
      <c r="X16" s="32"/>
      <c r="Y16" s="32">
        <f t="shared" si="7"/>
        <v>0</v>
      </c>
      <c r="Z16" s="32">
        <f t="shared" si="8"/>
        <v>925992</v>
      </c>
      <c r="AA16" s="32">
        <f t="shared" si="8"/>
        <v>2409840.4699999988</v>
      </c>
      <c r="AB16" s="66">
        <f t="shared" si="9"/>
        <v>0</v>
      </c>
      <c r="AC16" s="67"/>
      <c r="AD16" s="32">
        <f t="shared" si="3"/>
        <v>186603.45</v>
      </c>
      <c r="AE16" s="32">
        <f>SUM(Z16:AD16)</f>
        <v>3522435.919999999</v>
      </c>
      <c r="AF16" s="26"/>
      <c r="AG16" s="111"/>
      <c r="AH16" s="111"/>
    </row>
    <row r="17" spans="1:33" s="9" customFormat="1" x14ac:dyDescent="0.2">
      <c r="A17" s="35"/>
      <c r="B17" s="9" t="s">
        <v>27</v>
      </c>
      <c r="D17" s="36"/>
      <c r="E17" s="32">
        <f>15283709.53</f>
        <v>15283709.529999999</v>
      </c>
      <c r="F17" s="32">
        <v>4259175.2200000007</v>
      </c>
      <c r="G17" s="32">
        <v>0</v>
      </c>
      <c r="H17" s="32">
        <v>1839840</v>
      </c>
      <c r="I17" s="32">
        <f>SUM(E17:H17)</f>
        <v>21382724.75</v>
      </c>
      <c r="J17" s="32">
        <v>0</v>
      </c>
      <c r="K17" s="108">
        <v>102766.78</v>
      </c>
      <c r="L17" s="108">
        <v>0</v>
      </c>
      <c r="M17" s="108">
        <v>1670755.6</v>
      </c>
      <c r="N17" s="32">
        <f t="shared" si="0"/>
        <v>1773522.3800000001</v>
      </c>
      <c r="O17" s="32">
        <v>0</v>
      </c>
      <c r="P17" s="119">
        <v>116810.64000000001</v>
      </c>
      <c r="Q17" s="32"/>
      <c r="R17" s="32"/>
      <c r="S17" s="32">
        <f t="shared" si="1"/>
        <v>116810.64000000001</v>
      </c>
      <c r="T17" s="32">
        <f t="shared" si="5"/>
        <v>1890333.02</v>
      </c>
      <c r="U17" s="32">
        <f t="shared" si="6"/>
        <v>23273057.77</v>
      </c>
      <c r="V17" s="32"/>
      <c r="W17" s="32"/>
      <c r="X17" s="32"/>
      <c r="Y17" s="32">
        <f t="shared" si="7"/>
        <v>0</v>
      </c>
      <c r="Z17" s="32">
        <f t="shared" si="8"/>
        <v>15283709.529999999</v>
      </c>
      <c r="AA17" s="32">
        <f t="shared" si="8"/>
        <v>4478752.6400000006</v>
      </c>
      <c r="AB17" s="66">
        <f t="shared" si="9"/>
        <v>0</v>
      </c>
      <c r="AC17" s="67"/>
      <c r="AD17" s="32">
        <f t="shared" si="3"/>
        <v>3510595.6</v>
      </c>
      <c r="AE17" s="32">
        <f>SUM(Z17:AD17)</f>
        <v>23273057.770000003</v>
      </c>
      <c r="AF17" s="26"/>
      <c r="AG17" s="111"/>
    </row>
    <row r="18" spans="1:33" s="9" customFormat="1" x14ac:dyDescent="0.2">
      <c r="A18" s="35" t="s">
        <v>68</v>
      </c>
      <c r="D18" s="36"/>
      <c r="E18" s="32"/>
      <c r="F18" s="32"/>
      <c r="G18" s="32"/>
      <c r="H18" s="32"/>
      <c r="I18" s="32">
        <f t="shared" ref="I18:I22" si="10">SUM(E18:H18)</f>
        <v>0</v>
      </c>
      <c r="J18" s="32"/>
      <c r="K18" s="32"/>
      <c r="L18" s="32"/>
      <c r="M18" s="32"/>
      <c r="N18" s="32">
        <f t="shared" si="0"/>
        <v>0</v>
      </c>
      <c r="O18" s="32"/>
      <c r="P18" s="32"/>
      <c r="Q18" s="32"/>
      <c r="R18" s="32"/>
      <c r="S18" s="32">
        <f t="shared" si="1"/>
        <v>0</v>
      </c>
      <c r="T18" s="32">
        <f t="shared" si="5"/>
        <v>0</v>
      </c>
      <c r="U18" s="32">
        <f t="shared" si="6"/>
        <v>0</v>
      </c>
      <c r="V18" s="32"/>
      <c r="W18" s="32"/>
      <c r="X18" s="32"/>
      <c r="Y18" s="32">
        <f t="shared" si="7"/>
        <v>0</v>
      </c>
      <c r="Z18" s="32">
        <f t="shared" si="8"/>
        <v>0</v>
      </c>
      <c r="AA18" s="32">
        <f t="shared" si="8"/>
        <v>0</v>
      </c>
      <c r="AB18" s="66">
        <f t="shared" si="9"/>
        <v>0</v>
      </c>
      <c r="AC18" s="67"/>
      <c r="AD18" s="32">
        <f t="shared" si="3"/>
        <v>0</v>
      </c>
      <c r="AE18" s="32">
        <f t="shared" ref="AE18:AE24" si="11">SUM(Z18:AD18)</f>
        <v>0</v>
      </c>
      <c r="AF18" s="26"/>
    </row>
    <row r="19" spans="1:33" s="9" customFormat="1" x14ac:dyDescent="0.2">
      <c r="A19" s="35"/>
      <c r="B19" s="9" t="s">
        <v>26</v>
      </c>
      <c r="D19" s="36"/>
      <c r="E19" s="32"/>
      <c r="F19" s="32"/>
      <c r="G19" s="32"/>
      <c r="H19" s="32"/>
      <c r="I19" s="32">
        <f t="shared" si="10"/>
        <v>0</v>
      </c>
      <c r="J19" s="32"/>
      <c r="K19" s="32"/>
      <c r="L19" s="32">
        <v>0</v>
      </c>
      <c r="M19" s="32"/>
      <c r="N19" s="32">
        <f t="shared" si="0"/>
        <v>0</v>
      </c>
      <c r="O19" s="32"/>
      <c r="P19" s="32"/>
      <c r="Q19" s="32"/>
      <c r="R19" s="32"/>
      <c r="S19" s="32">
        <f t="shared" si="1"/>
        <v>0</v>
      </c>
      <c r="T19" s="32">
        <f t="shared" si="5"/>
        <v>0</v>
      </c>
      <c r="U19" s="32">
        <f t="shared" si="6"/>
        <v>0</v>
      </c>
      <c r="V19" s="32"/>
      <c r="W19" s="32"/>
      <c r="X19" s="32"/>
      <c r="Y19" s="32">
        <f t="shared" si="7"/>
        <v>0</v>
      </c>
      <c r="Z19" s="32">
        <f t="shared" si="8"/>
        <v>0</v>
      </c>
      <c r="AA19" s="32">
        <f t="shared" si="8"/>
        <v>0</v>
      </c>
      <c r="AB19" s="66">
        <f t="shared" si="9"/>
        <v>0</v>
      </c>
      <c r="AC19" s="67"/>
      <c r="AD19" s="32">
        <f t="shared" si="3"/>
        <v>0</v>
      </c>
      <c r="AE19" s="32">
        <f t="shared" si="11"/>
        <v>0</v>
      </c>
      <c r="AF19" s="26"/>
    </row>
    <row r="20" spans="1:33" s="9" customFormat="1" x14ac:dyDescent="0.2">
      <c r="A20" s="35"/>
      <c r="B20" s="9" t="s">
        <v>27</v>
      </c>
      <c r="D20" s="36"/>
      <c r="E20" s="32"/>
      <c r="F20" s="32"/>
      <c r="G20" s="32"/>
      <c r="H20" s="32">
        <v>0</v>
      </c>
      <c r="I20" s="32">
        <f t="shared" si="10"/>
        <v>0</v>
      </c>
      <c r="J20" s="32"/>
      <c r="K20" s="32"/>
      <c r="L20" s="32">
        <v>0</v>
      </c>
      <c r="M20" s="32"/>
      <c r="N20" s="32">
        <f t="shared" si="0"/>
        <v>0</v>
      </c>
      <c r="O20" s="32"/>
      <c r="P20" s="32"/>
      <c r="Q20" s="32"/>
      <c r="R20" s="32"/>
      <c r="S20" s="32">
        <f t="shared" si="1"/>
        <v>0</v>
      </c>
      <c r="T20" s="32">
        <f t="shared" si="5"/>
        <v>0</v>
      </c>
      <c r="U20" s="32">
        <f t="shared" si="6"/>
        <v>0</v>
      </c>
      <c r="V20" s="32"/>
      <c r="W20" s="32"/>
      <c r="X20" s="32"/>
      <c r="Y20" s="32">
        <f t="shared" si="7"/>
        <v>0</v>
      </c>
      <c r="Z20" s="32">
        <f t="shared" si="8"/>
        <v>0</v>
      </c>
      <c r="AA20" s="32">
        <f t="shared" si="8"/>
        <v>0</v>
      </c>
      <c r="AB20" s="66">
        <f t="shared" si="9"/>
        <v>0</v>
      </c>
      <c r="AC20" s="67"/>
      <c r="AD20" s="32">
        <f t="shared" si="3"/>
        <v>0</v>
      </c>
      <c r="AE20" s="32">
        <f t="shared" si="11"/>
        <v>0</v>
      </c>
      <c r="AF20" s="26"/>
    </row>
    <row r="21" spans="1:33" s="9" customFormat="1" x14ac:dyDescent="0.2">
      <c r="A21" s="35" t="s">
        <v>69</v>
      </c>
      <c r="D21" s="36"/>
      <c r="E21" s="32"/>
      <c r="F21" s="32"/>
      <c r="G21" s="32"/>
      <c r="H21" s="32"/>
      <c r="I21" s="32">
        <f t="shared" si="10"/>
        <v>0</v>
      </c>
      <c r="J21" s="32"/>
      <c r="K21" s="32"/>
      <c r="L21" s="32"/>
      <c r="M21" s="32"/>
      <c r="N21" s="32">
        <f t="shared" si="0"/>
        <v>0</v>
      </c>
      <c r="O21" s="32"/>
      <c r="P21" s="32"/>
      <c r="Q21" s="32"/>
      <c r="R21" s="32"/>
      <c r="S21" s="32">
        <f t="shared" si="1"/>
        <v>0</v>
      </c>
      <c r="T21" s="32">
        <f t="shared" si="5"/>
        <v>0</v>
      </c>
      <c r="U21" s="32">
        <f t="shared" si="6"/>
        <v>0</v>
      </c>
      <c r="V21" s="32"/>
      <c r="W21" s="32"/>
      <c r="X21" s="32"/>
      <c r="Y21" s="32">
        <f t="shared" si="7"/>
        <v>0</v>
      </c>
      <c r="Z21" s="32">
        <f t="shared" si="8"/>
        <v>0</v>
      </c>
      <c r="AA21" s="32">
        <f t="shared" si="8"/>
        <v>0</v>
      </c>
      <c r="AB21" s="66">
        <f t="shared" si="9"/>
        <v>0</v>
      </c>
      <c r="AC21" s="67"/>
      <c r="AD21" s="32">
        <f t="shared" si="3"/>
        <v>0</v>
      </c>
      <c r="AE21" s="32">
        <f t="shared" si="11"/>
        <v>0</v>
      </c>
      <c r="AF21" s="26"/>
    </row>
    <row r="22" spans="1:33" s="9" customFormat="1" x14ac:dyDescent="0.2">
      <c r="A22" s="35" t="s">
        <v>70</v>
      </c>
      <c r="D22" s="36"/>
      <c r="E22" s="32"/>
      <c r="F22" s="32"/>
      <c r="G22" s="32"/>
      <c r="H22" s="32"/>
      <c r="I22" s="32">
        <f t="shared" si="10"/>
        <v>0</v>
      </c>
      <c r="J22" s="32"/>
      <c r="K22" s="32"/>
      <c r="L22" s="32"/>
      <c r="M22" s="32"/>
      <c r="N22" s="32">
        <f t="shared" si="0"/>
        <v>0</v>
      </c>
      <c r="O22" s="32"/>
      <c r="P22" s="32"/>
      <c r="Q22" s="32"/>
      <c r="R22" s="32"/>
      <c r="S22" s="32">
        <f t="shared" si="1"/>
        <v>0</v>
      </c>
      <c r="T22" s="32">
        <f t="shared" si="5"/>
        <v>0</v>
      </c>
      <c r="U22" s="32">
        <f t="shared" si="6"/>
        <v>0</v>
      </c>
      <c r="V22" s="32"/>
      <c r="W22" s="32"/>
      <c r="X22" s="32"/>
      <c r="Y22" s="32">
        <f t="shared" si="7"/>
        <v>0</v>
      </c>
      <c r="Z22" s="32">
        <f t="shared" si="8"/>
        <v>0</v>
      </c>
      <c r="AA22" s="32">
        <f t="shared" si="8"/>
        <v>0</v>
      </c>
      <c r="AB22" s="66">
        <f t="shared" si="9"/>
        <v>0</v>
      </c>
      <c r="AC22" s="67"/>
      <c r="AD22" s="32">
        <f t="shared" si="3"/>
        <v>0</v>
      </c>
      <c r="AE22" s="32">
        <f t="shared" si="11"/>
        <v>0</v>
      </c>
      <c r="AF22" s="26"/>
    </row>
    <row r="23" spans="1:33" s="16" customFormat="1" x14ac:dyDescent="0.2">
      <c r="A23" s="76" t="s">
        <v>71</v>
      </c>
      <c r="D23" s="77"/>
      <c r="E23" s="86">
        <f>SUM(E16:E22)</f>
        <v>16209701.529999999</v>
      </c>
      <c r="F23" s="86">
        <f>SUM(F16:F22)</f>
        <v>6126983.9299999997</v>
      </c>
      <c r="G23" s="86">
        <f>SUM(G16:G22)</f>
        <v>0</v>
      </c>
      <c r="H23" s="86">
        <f>SUM(H16:H22)</f>
        <v>2026443.45</v>
      </c>
      <c r="I23" s="86">
        <f t="shared" si="4"/>
        <v>24363128.91</v>
      </c>
      <c r="J23" s="86">
        <f>SUM(J16:J22)</f>
        <v>0</v>
      </c>
      <c r="K23" s="86">
        <f>SUM(K16:K22)</f>
        <v>561798.74</v>
      </c>
      <c r="L23" s="86">
        <f>SUM(L16:L22)</f>
        <v>0</v>
      </c>
      <c r="M23" s="86">
        <f>SUM(M16:M22)</f>
        <v>1670755.6</v>
      </c>
      <c r="N23" s="86">
        <f t="shared" si="0"/>
        <v>2232554.34</v>
      </c>
      <c r="O23" s="86">
        <f>SUM(O16:O22)</f>
        <v>0</v>
      </c>
      <c r="P23" s="86">
        <f t="shared" ref="P23:R23" si="12">SUM(P16:P22)</f>
        <v>199810.44</v>
      </c>
      <c r="Q23" s="86">
        <f t="shared" si="12"/>
        <v>0</v>
      </c>
      <c r="R23" s="86">
        <f t="shared" si="12"/>
        <v>0</v>
      </c>
      <c r="S23" s="86">
        <f>SUM(S16:S22)</f>
        <v>199810.44</v>
      </c>
      <c r="T23" s="86">
        <f t="shared" ref="T23:Y23" si="13">SUM(T16:T22)</f>
        <v>2432364.7800000003</v>
      </c>
      <c r="U23" s="86">
        <f t="shared" si="13"/>
        <v>26795493.689999998</v>
      </c>
      <c r="V23" s="86">
        <f t="shared" si="13"/>
        <v>0</v>
      </c>
      <c r="W23" s="86">
        <f t="shared" si="13"/>
        <v>0</v>
      </c>
      <c r="X23" s="86">
        <f t="shared" si="13"/>
        <v>0</v>
      </c>
      <c r="Y23" s="86">
        <f t="shared" si="13"/>
        <v>0</v>
      </c>
      <c r="Z23" s="86">
        <f>SUM(Z16:Z22)</f>
        <v>16209701.529999999</v>
      </c>
      <c r="AA23" s="86">
        <f>SUM(AA16:AA22)</f>
        <v>6888593.1099999994</v>
      </c>
      <c r="AB23" s="87">
        <f t="shared" si="9"/>
        <v>0</v>
      </c>
      <c r="AC23" s="88"/>
      <c r="AD23" s="86">
        <f>SUM(AD15:AD22)</f>
        <v>3697199.0500000003</v>
      </c>
      <c r="AE23" s="86">
        <f>SUM(AE15:AE22)</f>
        <v>26795493.690000001</v>
      </c>
      <c r="AF23" s="78"/>
    </row>
    <row r="24" spans="1:33" s="9" customFormat="1" x14ac:dyDescent="0.2">
      <c r="A24" s="35"/>
      <c r="D24" s="36"/>
      <c r="E24" s="32"/>
      <c r="F24" s="32"/>
      <c r="G24" s="32"/>
      <c r="H24" s="32"/>
      <c r="I24" s="32">
        <f t="shared" si="4"/>
        <v>0</v>
      </c>
      <c r="J24" s="32"/>
      <c r="K24" s="32"/>
      <c r="L24" s="32"/>
      <c r="M24" s="32"/>
      <c r="N24" s="32">
        <f t="shared" si="0"/>
        <v>0</v>
      </c>
      <c r="O24" s="32"/>
      <c r="P24" s="32"/>
      <c r="Q24" s="32"/>
      <c r="R24" s="32"/>
      <c r="S24" s="32">
        <f>SUM(O24:R24)</f>
        <v>0</v>
      </c>
      <c r="T24" s="32">
        <f>+N24+S24</f>
        <v>0</v>
      </c>
      <c r="U24" s="32">
        <f>+I24+T24</f>
        <v>0</v>
      </c>
      <c r="V24" s="32"/>
      <c r="W24" s="32"/>
      <c r="X24" s="32"/>
      <c r="Y24" s="32">
        <f t="shared" si="7"/>
        <v>0</v>
      </c>
      <c r="Z24" s="32">
        <f t="shared" ref="Z24:AA34" si="14">V24+O24+J24+E24</f>
        <v>0</v>
      </c>
      <c r="AA24" s="32">
        <f t="shared" si="14"/>
        <v>0</v>
      </c>
      <c r="AB24" s="66">
        <f t="shared" si="9"/>
        <v>0</v>
      </c>
      <c r="AC24" s="67"/>
      <c r="AD24" s="32">
        <f t="shared" ref="AD24:AD35" si="15">X24+R24+M24+H24</f>
        <v>0</v>
      </c>
      <c r="AE24" s="32">
        <f t="shared" si="11"/>
        <v>0</v>
      </c>
      <c r="AF24" s="26"/>
    </row>
    <row r="25" spans="1:33" s="9" customFormat="1" x14ac:dyDescent="0.2">
      <c r="A25" s="76" t="s">
        <v>72</v>
      </c>
      <c r="D25" s="36"/>
      <c r="E25" s="6"/>
      <c r="F25" s="32"/>
      <c r="G25" s="32"/>
      <c r="H25" s="32"/>
      <c r="I25" s="32">
        <f t="shared" si="4"/>
        <v>0</v>
      </c>
      <c r="J25" s="32"/>
      <c r="K25" s="32"/>
      <c r="L25" s="32"/>
      <c r="M25" s="32"/>
      <c r="N25" s="32">
        <f t="shared" si="0"/>
        <v>0</v>
      </c>
      <c r="O25" s="32"/>
      <c r="P25" s="32"/>
      <c r="Q25" s="32"/>
      <c r="R25" s="32"/>
      <c r="S25" s="32">
        <f>SUM(O25:R25)</f>
        <v>0</v>
      </c>
      <c r="T25" s="32">
        <f>+N25+S25</f>
        <v>0</v>
      </c>
      <c r="U25" s="32">
        <f>+I25+T25</f>
        <v>0</v>
      </c>
      <c r="V25" s="32"/>
      <c r="W25" s="32"/>
      <c r="X25" s="32"/>
      <c r="Y25" s="32">
        <f t="shared" si="7"/>
        <v>0</v>
      </c>
      <c r="Z25" s="32">
        <f t="shared" si="14"/>
        <v>0</v>
      </c>
      <c r="AA25" s="32">
        <f t="shared" si="14"/>
        <v>0</v>
      </c>
      <c r="AB25" s="66">
        <f t="shared" si="9"/>
        <v>0</v>
      </c>
      <c r="AC25" s="67"/>
      <c r="AD25" s="32">
        <f t="shared" si="15"/>
        <v>0</v>
      </c>
      <c r="AE25" s="26">
        <f>SUM(Z25:AD25)</f>
        <v>0</v>
      </c>
      <c r="AF25" s="26"/>
    </row>
    <row r="26" spans="1:33" s="9" customFormat="1" x14ac:dyDescent="0.2">
      <c r="A26" s="35" t="s">
        <v>92</v>
      </c>
      <c r="D26" s="36"/>
      <c r="E26" s="108">
        <f>269354.83-5726.6</f>
        <v>263628.23000000004</v>
      </c>
      <c r="F26" s="108">
        <v>85699.27</v>
      </c>
      <c r="G26" s="108"/>
      <c r="H26" s="108">
        <v>51759.99</v>
      </c>
      <c r="I26" s="108">
        <f t="shared" si="4"/>
        <v>401087.49000000005</v>
      </c>
      <c r="J26" s="108"/>
      <c r="K26" s="108">
        <v>19906.14</v>
      </c>
      <c r="L26" s="108"/>
      <c r="M26" s="108"/>
      <c r="N26" s="108">
        <f t="shared" si="0"/>
        <v>19906.14</v>
      </c>
      <c r="O26" s="108"/>
      <c r="P26" s="108">
        <v>2544.64</v>
      </c>
      <c r="Q26" s="108"/>
      <c r="R26" s="108"/>
      <c r="S26" s="108">
        <f t="shared" ref="S26:S34" si="16">SUM(O26:R26)</f>
        <v>2544.64</v>
      </c>
      <c r="T26" s="108">
        <f t="shared" ref="T26:T35" si="17">+N26+S26</f>
        <v>22450.78</v>
      </c>
      <c r="U26" s="108">
        <f t="shared" ref="U26:U35" si="18">+I26+T26</f>
        <v>423538.27</v>
      </c>
      <c r="V26" s="108"/>
      <c r="W26" s="108"/>
      <c r="X26" s="108"/>
      <c r="Y26" s="108">
        <f t="shared" si="7"/>
        <v>0</v>
      </c>
      <c r="Z26" s="108">
        <f t="shared" si="14"/>
        <v>263628.23000000004</v>
      </c>
      <c r="AA26" s="108">
        <f t="shared" si="14"/>
        <v>108150.05</v>
      </c>
      <c r="AB26" s="112">
        <f t="shared" si="9"/>
        <v>0</v>
      </c>
      <c r="AC26" s="113"/>
      <c r="AD26" s="108">
        <f t="shared" si="15"/>
        <v>51759.99</v>
      </c>
      <c r="AE26" s="108">
        <f>SUM(Z26:AD26)</f>
        <v>423538.27</v>
      </c>
      <c r="AF26" s="26"/>
      <c r="AG26" s="106"/>
    </row>
    <row r="27" spans="1:33" s="9" customFormat="1" x14ac:dyDescent="0.2">
      <c r="A27" s="35" t="s">
        <v>73</v>
      </c>
      <c r="D27" s="36"/>
      <c r="E27" s="32"/>
      <c r="F27" s="32"/>
      <c r="G27" s="32"/>
      <c r="H27" s="32"/>
      <c r="I27" s="32">
        <f t="shared" si="4"/>
        <v>0</v>
      </c>
      <c r="J27" s="32"/>
      <c r="K27" s="32"/>
      <c r="L27" s="32"/>
      <c r="M27" s="32"/>
      <c r="N27" s="32">
        <f t="shared" si="0"/>
        <v>0</v>
      </c>
      <c r="O27" s="32"/>
      <c r="P27" s="32"/>
      <c r="Q27" s="32"/>
      <c r="R27" s="32"/>
      <c r="S27" s="32">
        <f t="shared" si="16"/>
        <v>0</v>
      </c>
      <c r="T27" s="32">
        <f t="shared" si="17"/>
        <v>0</v>
      </c>
      <c r="U27" s="32">
        <f t="shared" si="18"/>
        <v>0</v>
      </c>
      <c r="V27" s="32"/>
      <c r="W27" s="32"/>
      <c r="X27" s="32"/>
      <c r="Y27" s="32">
        <f>SUM(V27:X27)</f>
        <v>0</v>
      </c>
      <c r="Z27" s="32">
        <f t="shared" si="14"/>
        <v>0</v>
      </c>
      <c r="AA27" s="32">
        <f t="shared" si="14"/>
        <v>0</v>
      </c>
      <c r="AB27" s="66">
        <f t="shared" si="9"/>
        <v>0</v>
      </c>
      <c r="AC27" s="67"/>
      <c r="AD27" s="32">
        <f t="shared" si="15"/>
        <v>0</v>
      </c>
      <c r="AE27" s="32">
        <f t="shared" ref="AE27:AE34" si="19">SUM(Z27:AD27)</f>
        <v>0</v>
      </c>
      <c r="AF27" s="26"/>
    </row>
    <row r="28" spans="1:33" s="9" customFormat="1" x14ac:dyDescent="0.2">
      <c r="A28" s="35" t="s">
        <v>74</v>
      </c>
      <c r="D28" s="36"/>
      <c r="E28" s="32"/>
      <c r="F28" s="32"/>
      <c r="G28" s="32"/>
      <c r="H28" s="32"/>
      <c r="I28" s="32">
        <f t="shared" si="4"/>
        <v>0</v>
      </c>
      <c r="J28" s="32"/>
      <c r="K28" s="32"/>
      <c r="L28" s="32"/>
      <c r="M28" s="32"/>
      <c r="N28" s="32">
        <f t="shared" si="0"/>
        <v>0</v>
      </c>
      <c r="O28" s="32"/>
      <c r="P28" s="32"/>
      <c r="Q28" s="32"/>
      <c r="R28" s="32"/>
      <c r="S28" s="32">
        <f t="shared" si="16"/>
        <v>0</v>
      </c>
      <c r="T28" s="32">
        <f t="shared" si="17"/>
        <v>0</v>
      </c>
      <c r="U28" s="32">
        <f t="shared" si="18"/>
        <v>0</v>
      </c>
      <c r="V28" s="32"/>
      <c r="W28" s="32"/>
      <c r="X28" s="32"/>
      <c r="Y28" s="32">
        <f>SUM(V28:X28)</f>
        <v>0</v>
      </c>
      <c r="Z28" s="32">
        <f t="shared" si="14"/>
        <v>0</v>
      </c>
      <c r="AA28" s="32">
        <f t="shared" si="14"/>
        <v>0</v>
      </c>
      <c r="AB28" s="66">
        <f t="shared" si="9"/>
        <v>0</v>
      </c>
      <c r="AC28" s="67"/>
      <c r="AD28" s="32">
        <f t="shared" si="15"/>
        <v>0</v>
      </c>
      <c r="AE28" s="32">
        <f t="shared" si="19"/>
        <v>0</v>
      </c>
      <c r="AF28" s="26"/>
    </row>
    <row r="29" spans="1:33" s="9" customFormat="1" x14ac:dyDescent="0.2">
      <c r="A29" s="35" t="s">
        <v>75</v>
      </c>
      <c r="D29" s="36"/>
      <c r="E29" s="32"/>
      <c r="F29" s="32"/>
      <c r="G29" s="32"/>
      <c r="H29" s="32"/>
      <c r="I29" s="32">
        <f t="shared" si="4"/>
        <v>0</v>
      </c>
      <c r="J29" s="32"/>
      <c r="K29" s="32"/>
      <c r="L29" s="32"/>
      <c r="M29" s="32"/>
      <c r="N29" s="32">
        <f t="shared" si="0"/>
        <v>0</v>
      </c>
      <c r="O29" s="32"/>
      <c r="P29" s="32"/>
      <c r="Q29" s="32"/>
      <c r="R29" s="32"/>
      <c r="S29" s="32">
        <f t="shared" si="16"/>
        <v>0</v>
      </c>
      <c r="T29" s="32">
        <f t="shared" si="17"/>
        <v>0</v>
      </c>
      <c r="U29" s="32">
        <f t="shared" si="18"/>
        <v>0</v>
      </c>
      <c r="V29" s="32"/>
      <c r="W29" s="32"/>
      <c r="X29" s="32"/>
      <c r="Y29" s="32">
        <f>SUM(V29:X29)</f>
        <v>0</v>
      </c>
      <c r="Z29" s="32">
        <f t="shared" si="14"/>
        <v>0</v>
      </c>
      <c r="AA29" s="32">
        <f t="shared" si="14"/>
        <v>0</v>
      </c>
      <c r="AB29" s="66">
        <f t="shared" si="9"/>
        <v>0</v>
      </c>
      <c r="AC29" s="67"/>
      <c r="AD29" s="32">
        <f t="shared" si="15"/>
        <v>0</v>
      </c>
      <c r="AE29" s="32">
        <f t="shared" si="19"/>
        <v>0</v>
      </c>
      <c r="AF29" s="26"/>
    </row>
    <row r="30" spans="1:33" s="9" customFormat="1" x14ac:dyDescent="0.2">
      <c r="A30" s="89" t="s">
        <v>76</v>
      </c>
      <c r="D30" s="36"/>
      <c r="E30" s="32"/>
      <c r="F30" s="32"/>
      <c r="G30" s="32"/>
      <c r="H30" s="32"/>
      <c r="I30" s="32">
        <f t="shared" si="4"/>
        <v>0</v>
      </c>
      <c r="J30" s="32"/>
      <c r="K30" s="32"/>
      <c r="L30" s="32"/>
      <c r="M30" s="32"/>
      <c r="N30" s="32">
        <f t="shared" si="0"/>
        <v>0</v>
      </c>
      <c r="O30" s="32"/>
      <c r="P30" s="32"/>
      <c r="Q30" s="32"/>
      <c r="R30" s="32"/>
      <c r="S30" s="32">
        <f t="shared" si="16"/>
        <v>0</v>
      </c>
      <c r="T30" s="32">
        <f t="shared" si="17"/>
        <v>0</v>
      </c>
      <c r="U30" s="32">
        <f t="shared" si="18"/>
        <v>0</v>
      </c>
      <c r="V30" s="32"/>
      <c r="W30" s="32"/>
      <c r="X30" s="32"/>
      <c r="Y30" s="32"/>
      <c r="Z30" s="32">
        <f t="shared" si="14"/>
        <v>0</v>
      </c>
      <c r="AA30" s="32">
        <f t="shared" si="14"/>
        <v>0</v>
      </c>
      <c r="AB30" s="66">
        <f t="shared" si="9"/>
        <v>0</v>
      </c>
      <c r="AC30" s="67"/>
      <c r="AD30" s="32">
        <f t="shared" si="15"/>
        <v>0</v>
      </c>
      <c r="AE30" s="32">
        <f t="shared" si="19"/>
        <v>0</v>
      </c>
      <c r="AF30" s="26"/>
    </row>
    <row r="31" spans="1:33" s="9" customFormat="1" x14ac:dyDescent="0.2">
      <c r="A31" s="89" t="s">
        <v>77</v>
      </c>
      <c r="D31" s="36"/>
      <c r="E31" s="32"/>
      <c r="F31" s="32"/>
      <c r="G31" s="32"/>
      <c r="H31" s="32"/>
      <c r="I31" s="32">
        <f t="shared" si="4"/>
        <v>0</v>
      </c>
      <c r="J31" s="32"/>
      <c r="K31" s="32"/>
      <c r="L31" s="32"/>
      <c r="M31" s="32"/>
      <c r="N31" s="32">
        <f t="shared" si="0"/>
        <v>0</v>
      </c>
      <c r="O31" s="32"/>
      <c r="P31" s="32"/>
      <c r="Q31" s="32"/>
      <c r="R31" s="32"/>
      <c r="S31" s="32">
        <f t="shared" si="16"/>
        <v>0</v>
      </c>
      <c r="T31" s="32">
        <f t="shared" si="17"/>
        <v>0</v>
      </c>
      <c r="U31" s="32">
        <f t="shared" si="18"/>
        <v>0</v>
      </c>
      <c r="V31" s="32"/>
      <c r="W31" s="32"/>
      <c r="X31" s="32"/>
      <c r="Y31" s="32"/>
      <c r="Z31" s="32">
        <f t="shared" si="14"/>
        <v>0</v>
      </c>
      <c r="AA31" s="32">
        <f t="shared" si="14"/>
        <v>0</v>
      </c>
      <c r="AB31" s="66">
        <f t="shared" si="9"/>
        <v>0</v>
      </c>
      <c r="AC31" s="67"/>
      <c r="AD31" s="32">
        <f t="shared" si="15"/>
        <v>0</v>
      </c>
      <c r="AE31" s="32">
        <f t="shared" si="19"/>
        <v>0</v>
      </c>
      <c r="AF31" s="26"/>
    </row>
    <row r="32" spans="1:33" s="9" customFormat="1" x14ac:dyDescent="0.2">
      <c r="A32" s="89" t="s">
        <v>78</v>
      </c>
      <c r="D32" s="36"/>
      <c r="E32" s="32"/>
      <c r="F32" s="32"/>
      <c r="G32" s="32"/>
      <c r="H32" s="32"/>
      <c r="I32" s="32">
        <f t="shared" si="4"/>
        <v>0</v>
      </c>
      <c r="J32" s="32"/>
      <c r="K32" s="32"/>
      <c r="L32" s="32"/>
      <c r="M32" s="32"/>
      <c r="N32" s="32">
        <f t="shared" si="0"/>
        <v>0</v>
      </c>
      <c r="O32" s="32"/>
      <c r="P32" s="32"/>
      <c r="Q32" s="32"/>
      <c r="R32" s="32"/>
      <c r="S32" s="32">
        <f t="shared" si="16"/>
        <v>0</v>
      </c>
      <c r="T32" s="32">
        <f t="shared" si="17"/>
        <v>0</v>
      </c>
      <c r="U32" s="32">
        <f t="shared" si="18"/>
        <v>0</v>
      </c>
      <c r="V32" s="32"/>
      <c r="W32" s="32"/>
      <c r="X32" s="32"/>
      <c r="Y32" s="32"/>
      <c r="Z32" s="32">
        <f t="shared" si="14"/>
        <v>0</v>
      </c>
      <c r="AA32" s="32">
        <f t="shared" si="14"/>
        <v>0</v>
      </c>
      <c r="AB32" s="66">
        <f t="shared" si="9"/>
        <v>0</v>
      </c>
      <c r="AC32" s="67"/>
      <c r="AD32" s="32">
        <f t="shared" si="15"/>
        <v>0</v>
      </c>
      <c r="AE32" s="32">
        <f t="shared" si="19"/>
        <v>0</v>
      </c>
      <c r="AF32" s="26"/>
    </row>
    <row r="33" spans="1:32" s="9" customFormat="1" x14ac:dyDescent="0.2">
      <c r="A33" s="35" t="s">
        <v>79</v>
      </c>
      <c r="D33" s="36"/>
      <c r="E33" s="32"/>
      <c r="F33" s="32"/>
      <c r="G33" s="32"/>
      <c r="H33" s="32"/>
      <c r="I33" s="32">
        <f t="shared" si="4"/>
        <v>0</v>
      </c>
      <c r="J33" s="32"/>
      <c r="K33" s="32"/>
      <c r="L33" s="32"/>
      <c r="M33" s="32"/>
      <c r="N33" s="32">
        <f t="shared" si="0"/>
        <v>0</v>
      </c>
      <c r="O33" s="32"/>
      <c r="P33" s="32"/>
      <c r="Q33" s="32"/>
      <c r="R33" s="32"/>
      <c r="S33" s="32">
        <f t="shared" si="16"/>
        <v>0</v>
      </c>
      <c r="T33" s="32">
        <f t="shared" si="17"/>
        <v>0</v>
      </c>
      <c r="U33" s="32">
        <f t="shared" si="18"/>
        <v>0</v>
      </c>
      <c r="V33" s="32"/>
      <c r="W33" s="32"/>
      <c r="X33" s="32"/>
      <c r="Y33" s="32">
        <f>SUM(V33:X33)</f>
        <v>0</v>
      </c>
      <c r="Z33" s="32">
        <f t="shared" si="14"/>
        <v>0</v>
      </c>
      <c r="AA33" s="32">
        <f t="shared" si="14"/>
        <v>0</v>
      </c>
      <c r="AB33" s="66">
        <f t="shared" si="9"/>
        <v>0</v>
      </c>
      <c r="AC33" s="67"/>
      <c r="AD33" s="32">
        <f t="shared" si="15"/>
        <v>0</v>
      </c>
      <c r="AE33" s="32">
        <f t="shared" si="19"/>
        <v>0</v>
      </c>
      <c r="AF33" s="26"/>
    </row>
    <row r="34" spans="1:32" s="16" customFormat="1" x14ac:dyDescent="0.2">
      <c r="A34" s="76" t="s">
        <v>80</v>
      </c>
      <c r="D34" s="77"/>
      <c r="E34" s="86">
        <f>SUM(E26:E33)</f>
        <v>263628.23000000004</v>
      </c>
      <c r="F34" s="86">
        <f t="shared" ref="F34:H34" si="20">SUM(F26:F33)</f>
        <v>85699.27</v>
      </c>
      <c r="G34" s="86">
        <f t="shared" si="20"/>
        <v>0</v>
      </c>
      <c r="H34" s="86">
        <f t="shared" si="20"/>
        <v>51759.99</v>
      </c>
      <c r="I34" s="86">
        <f t="shared" si="4"/>
        <v>401087.49000000005</v>
      </c>
      <c r="J34" s="86">
        <f>SUM(J26:J33)</f>
        <v>0</v>
      </c>
      <c r="K34" s="86">
        <f t="shared" ref="K34:M34" si="21">SUM(K26:K33)</f>
        <v>19906.14</v>
      </c>
      <c r="L34" s="86">
        <f t="shared" si="21"/>
        <v>0</v>
      </c>
      <c r="M34" s="86">
        <f t="shared" si="21"/>
        <v>0</v>
      </c>
      <c r="N34" s="86">
        <f t="shared" si="0"/>
        <v>19906.14</v>
      </c>
      <c r="O34" s="86">
        <f>SUM(O26:O33)</f>
        <v>0</v>
      </c>
      <c r="P34" s="86">
        <f t="shared" ref="P34:R34" si="22">SUM(P26:P33)</f>
        <v>2544.64</v>
      </c>
      <c r="Q34" s="86">
        <f t="shared" si="22"/>
        <v>0</v>
      </c>
      <c r="R34" s="86">
        <f t="shared" si="22"/>
        <v>0</v>
      </c>
      <c r="S34" s="86">
        <f t="shared" si="16"/>
        <v>2544.64</v>
      </c>
      <c r="T34" s="86">
        <f t="shared" si="17"/>
        <v>22450.78</v>
      </c>
      <c r="U34" s="86">
        <f t="shared" si="18"/>
        <v>423538.27</v>
      </c>
      <c r="V34" s="86"/>
      <c r="W34" s="86"/>
      <c r="X34" s="86"/>
      <c r="Y34" s="86">
        <f t="shared" ref="Y34" si="23">SUM(V34:X34)</f>
        <v>0</v>
      </c>
      <c r="Z34" s="86">
        <f>V34+O34+J34+E34</f>
        <v>263628.23000000004</v>
      </c>
      <c r="AA34" s="86">
        <f t="shared" si="14"/>
        <v>108150.05</v>
      </c>
      <c r="AB34" s="87">
        <f t="shared" si="9"/>
        <v>0</v>
      </c>
      <c r="AC34" s="88"/>
      <c r="AD34" s="86">
        <f t="shared" si="15"/>
        <v>51759.99</v>
      </c>
      <c r="AE34" s="86">
        <f t="shared" si="19"/>
        <v>423538.27</v>
      </c>
      <c r="AF34" s="78"/>
    </row>
    <row r="35" spans="1:32" s="9" customFormat="1" x14ac:dyDescent="0.2">
      <c r="A35" s="35"/>
      <c r="D35" s="36"/>
      <c r="E35" s="32"/>
      <c r="F35" s="32"/>
      <c r="G35" s="32"/>
      <c r="H35" s="32"/>
      <c r="I35" s="32">
        <f>SUM(E35:H35)</f>
        <v>0</v>
      </c>
      <c r="J35" s="32"/>
      <c r="K35" s="32"/>
      <c r="L35" s="32"/>
      <c r="M35" s="32"/>
      <c r="N35" s="32">
        <f t="shared" si="0"/>
        <v>0</v>
      </c>
      <c r="O35" s="32"/>
      <c r="P35" s="32"/>
      <c r="Q35" s="32"/>
      <c r="R35" s="32"/>
      <c r="S35" s="32">
        <f>SUM(O35:R35)</f>
        <v>0</v>
      </c>
      <c r="T35" s="32">
        <f t="shared" si="17"/>
        <v>0</v>
      </c>
      <c r="U35" s="33">
        <f t="shared" si="18"/>
        <v>0</v>
      </c>
      <c r="V35" s="32"/>
      <c r="W35" s="32"/>
      <c r="X35" s="32"/>
      <c r="Y35" s="32">
        <f>SUM(V35:X35)</f>
        <v>0</v>
      </c>
      <c r="Z35" s="32">
        <f t="shared" ref="Z35:AA35" si="24">V35+O35+J35+E35</f>
        <v>0</v>
      </c>
      <c r="AA35" s="32">
        <f t="shared" si="24"/>
        <v>0</v>
      </c>
      <c r="AB35" s="68">
        <f t="shared" si="9"/>
        <v>0</v>
      </c>
      <c r="AC35" s="67"/>
      <c r="AD35" s="32">
        <f t="shared" si="15"/>
        <v>0</v>
      </c>
      <c r="AE35" s="32">
        <f>SUM(Z35:AD35)</f>
        <v>0</v>
      </c>
      <c r="AF35" s="26"/>
    </row>
    <row r="36" spans="1:32" s="16" customFormat="1" ht="13.5" thickBot="1" x14ac:dyDescent="0.25">
      <c r="A36" s="76"/>
      <c r="B36" s="96" t="s">
        <v>18</v>
      </c>
      <c r="C36" s="96"/>
      <c r="D36" s="40"/>
      <c r="E36" s="90">
        <f t="shared" ref="E36:AE36" si="25">+E34+E23</f>
        <v>16473329.76</v>
      </c>
      <c r="F36" s="90">
        <f t="shared" si="25"/>
        <v>6212683.1999999993</v>
      </c>
      <c r="G36" s="90">
        <f t="shared" si="25"/>
        <v>0</v>
      </c>
      <c r="H36" s="90">
        <f t="shared" si="25"/>
        <v>2078203.44</v>
      </c>
      <c r="I36" s="90">
        <f t="shared" si="25"/>
        <v>24764216.399999999</v>
      </c>
      <c r="J36" s="90">
        <f t="shared" si="25"/>
        <v>0</v>
      </c>
      <c r="K36" s="90">
        <f t="shared" si="25"/>
        <v>581704.88</v>
      </c>
      <c r="L36" s="90">
        <f t="shared" si="25"/>
        <v>0</v>
      </c>
      <c r="M36" s="90">
        <f t="shared" si="25"/>
        <v>1670755.6</v>
      </c>
      <c r="N36" s="90">
        <f t="shared" si="25"/>
        <v>2252460.48</v>
      </c>
      <c r="O36" s="90">
        <f t="shared" si="25"/>
        <v>0</v>
      </c>
      <c r="P36" s="90">
        <f t="shared" si="25"/>
        <v>202355.08000000002</v>
      </c>
      <c r="Q36" s="90">
        <f t="shared" si="25"/>
        <v>0</v>
      </c>
      <c r="R36" s="90">
        <f t="shared" si="25"/>
        <v>0</v>
      </c>
      <c r="S36" s="90">
        <f t="shared" si="25"/>
        <v>202355.08000000002</v>
      </c>
      <c r="T36" s="90">
        <f t="shared" si="25"/>
        <v>2454815.56</v>
      </c>
      <c r="U36" s="90">
        <f t="shared" si="25"/>
        <v>27219031.959999997</v>
      </c>
      <c r="V36" s="90">
        <f t="shared" si="25"/>
        <v>0</v>
      </c>
      <c r="W36" s="90">
        <f t="shared" si="25"/>
        <v>0</v>
      </c>
      <c r="X36" s="90">
        <f t="shared" si="25"/>
        <v>0</v>
      </c>
      <c r="Y36" s="90">
        <f t="shared" si="25"/>
        <v>0</v>
      </c>
      <c r="Z36" s="90">
        <f t="shared" si="25"/>
        <v>16473329.76</v>
      </c>
      <c r="AA36" s="90">
        <f t="shared" si="25"/>
        <v>6996743.1599999992</v>
      </c>
      <c r="AB36" s="90">
        <f t="shared" si="25"/>
        <v>0</v>
      </c>
      <c r="AC36" s="90">
        <f t="shared" si="25"/>
        <v>0</v>
      </c>
      <c r="AD36" s="90">
        <f t="shared" si="25"/>
        <v>3748959.0400000005</v>
      </c>
      <c r="AE36" s="90">
        <f t="shared" si="25"/>
        <v>27219031.960000001</v>
      </c>
      <c r="AF36" s="78"/>
    </row>
    <row r="37" spans="1:32" s="15" customFormat="1" thickTop="1" x14ac:dyDescent="0.2">
      <c r="A37" s="37"/>
      <c r="B37" s="49"/>
      <c r="C37" s="49"/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69"/>
      <c r="AC37" s="70"/>
      <c r="AD37" s="39"/>
      <c r="AE37" s="39"/>
      <c r="AF37" s="45"/>
    </row>
    <row r="38" spans="1:32" s="15" customFormat="1" ht="12" hidden="1" x14ac:dyDescent="0.2">
      <c r="A38" s="97" t="s">
        <v>59</v>
      </c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3"/>
    </row>
    <row r="39" spans="1:32" s="74" customFormat="1" hidden="1" x14ac:dyDescent="0.2">
      <c r="A39" s="75"/>
      <c r="B39" s="75" t="s">
        <v>7</v>
      </c>
      <c r="C39" s="75"/>
      <c r="D39" s="75"/>
      <c r="E39" s="75">
        <v>82503.94</v>
      </c>
      <c r="F39" s="75"/>
      <c r="G39" s="75"/>
      <c r="H39" s="75"/>
      <c r="I39" s="85">
        <f t="shared" ref="I39" si="26">SUM(E39:H39)</f>
        <v>82503.94</v>
      </c>
      <c r="J39" s="75"/>
      <c r="K39" s="75">
        <v>3160.34</v>
      </c>
      <c r="L39" s="75"/>
      <c r="M39" s="75">
        <v>4100</v>
      </c>
      <c r="N39" s="84">
        <f>SUM(J39:M39)</f>
        <v>7260.34</v>
      </c>
      <c r="S39" s="84">
        <f t="shared" ref="S39" si="27">SUM(O39:R39)</f>
        <v>0</v>
      </c>
      <c r="T39" s="85">
        <f>+S39+N39</f>
        <v>7260.34</v>
      </c>
      <c r="U39" s="84">
        <f>+S39+N39+I39</f>
        <v>89764.28</v>
      </c>
      <c r="V39" s="75"/>
      <c r="Z39" s="84">
        <f t="shared" ref="Z39" si="28">V39+O39+J39+E39</f>
        <v>82503.94</v>
      </c>
      <c r="AA39" s="84">
        <f>W39+P39+K39+F39</f>
        <v>3160.34</v>
      </c>
      <c r="AB39" s="84">
        <f t="shared" ref="AB39:AB41" si="29">+Q39+L39+G39</f>
        <v>0</v>
      </c>
      <c r="AC39" s="84"/>
      <c r="AD39" s="84">
        <f>X39+R39+M39+H39</f>
        <v>4100</v>
      </c>
      <c r="AE39" s="84">
        <f t="shared" ref="AE39" si="30">SUM(Z39:AD39)</f>
        <v>89764.28</v>
      </c>
    </row>
    <row r="40" spans="1:32" s="74" customFormat="1" hidden="1" x14ac:dyDescent="0.2">
      <c r="A40" s="75"/>
      <c r="B40" s="75" t="s">
        <v>8</v>
      </c>
      <c r="E40" s="75">
        <v>82503.94</v>
      </c>
      <c r="F40" s="75">
        <v>1693.380000000001</v>
      </c>
      <c r="G40" s="75"/>
      <c r="H40" s="75"/>
      <c r="I40" s="75">
        <f>SUM(E40:H40)</f>
        <v>84197.32</v>
      </c>
      <c r="J40" s="75"/>
      <c r="K40" s="75">
        <v>8706.07</v>
      </c>
      <c r="L40" s="75"/>
      <c r="M40" s="75">
        <v>134046.35</v>
      </c>
      <c r="N40" s="75">
        <f>+M40+K40+J40</f>
        <v>142752.42000000001</v>
      </c>
      <c r="V40" s="75"/>
      <c r="Z40" s="84">
        <f>V40+O40+J40+E40</f>
        <v>82503.94</v>
      </c>
      <c r="AA40" s="84">
        <f>W40+P40+K40+F40</f>
        <v>10399.450000000001</v>
      </c>
      <c r="AB40" s="84">
        <f t="shared" si="29"/>
        <v>0</v>
      </c>
      <c r="AC40" s="84"/>
      <c r="AD40" s="84">
        <f>X40+R40+M40+H40</f>
        <v>134046.35</v>
      </c>
      <c r="AE40" s="84">
        <f t="shared" ref="AE40" si="31">SUM(Z40:AD40)</f>
        <v>226949.74</v>
      </c>
      <c r="AF40" s="85"/>
    </row>
    <row r="41" spans="1:32" s="74" customFormat="1" hidden="1" x14ac:dyDescent="0.2">
      <c r="A41" s="75"/>
      <c r="B41" s="75" t="s">
        <v>9</v>
      </c>
      <c r="E41" s="75">
        <v>79612.92</v>
      </c>
      <c r="F41" s="75">
        <v>9753.5399999999863</v>
      </c>
      <c r="G41" s="75"/>
      <c r="H41" s="75"/>
      <c r="I41" s="75">
        <f>SUM(E41:H41)</f>
        <v>89366.459999999992</v>
      </c>
      <c r="J41" s="75"/>
      <c r="K41" s="75">
        <v>45243.010000000009</v>
      </c>
      <c r="L41" s="75"/>
      <c r="M41" s="75">
        <v>32428.800000000003</v>
      </c>
      <c r="N41" s="75">
        <f>+M41+K41+J41</f>
        <v>77671.810000000012</v>
      </c>
      <c r="V41" s="75"/>
      <c r="Z41" s="84">
        <f>V41+O41+J41+E41</f>
        <v>79612.92</v>
      </c>
      <c r="AA41" s="84">
        <f>W41+P41+K41+F41</f>
        <v>54996.549999999996</v>
      </c>
      <c r="AB41" s="84">
        <f t="shared" si="29"/>
        <v>0</v>
      </c>
      <c r="AC41" s="84"/>
      <c r="AD41" s="84">
        <f>X41+R41+M41+H41</f>
        <v>32428.800000000003</v>
      </c>
      <c r="AE41" s="84">
        <f t="shared" ref="AE41" si="32">SUM(Z41:AD41)</f>
        <v>167038.27000000002</v>
      </c>
    </row>
    <row r="42" spans="1:32" hidden="1" x14ac:dyDescent="0.2">
      <c r="B42" s="8" t="s">
        <v>29</v>
      </c>
      <c r="C42" s="8"/>
      <c r="D42" s="8"/>
      <c r="E42" s="1"/>
      <c r="F42" s="1"/>
      <c r="G42" s="1"/>
      <c r="H42" s="1"/>
      <c r="L42" s="1"/>
      <c r="Q42" s="1"/>
      <c r="V42" s="1"/>
      <c r="W42" s="1"/>
      <c r="X42" s="1"/>
      <c r="AB42" s="1"/>
      <c r="AC42" s="1"/>
    </row>
    <row r="43" spans="1:32" x14ac:dyDescent="0.2">
      <c r="B43" s="8"/>
      <c r="C43" s="8"/>
      <c r="D43" s="8"/>
      <c r="E43" s="1"/>
      <c r="F43" s="1"/>
      <c r="G43" s="1"/>
      <c r="H43" s="1"/>
      <c r="L43" s="1"/>
      <c r="N43" s="1"/>
      <c r="Q43" s="1"/>
      <c r="V43" s="1"/>
      <c r="W43" s="1"/>
      <c r="X43" s="1"/>
      <c r="AB43" s="1"/>
      <c r="AC43" s="1"/>
    </row>
    <row r="44" spans="1:32" x14ac:dyDescent="0.2">
      <c r="A44" s="6"/>
      <c r="B44" s="6"/>
      <c r="C44" s="6"/>
      <c r="D44" s="6"/>
      <c r="E44" s="1"/>
      <c r="F44" s="128" t="s">
        <v>101</v>
      </c>
      <c r="G44" s="127"/>
      <c r="H44" s="127"/>
      <c r="I44" s="132" t="s">
        <v>102</v>
      </c>
      <c r="J44" s="133"/>
      <c r="K44" s="133"/>
      <c r="L44" s="1"/>
      <c r="M44" s="44" t="s">
        <v>39</v>
      </c>
      <c r="N44" s="115"/>
      <c r="Q44" s="1"/>
      <c r="V44" s="103" t="s">
        <v>101</v>
      </c>
      <c r="W44" s="62"/>
      <c r="X44" s="46"/>
      <c r="Y44" s="132" t="s">
        <v>103</v>
      </c>
      <c r="Z44" s="132"/>
      <c r="AA44"/>
      <c r="AB44" s="104" t="s">
        <v>39</v>
      </c>
      <c r="AC44" s="93"/>
      <c r="AD44" s="6"/>
    </row>
    <row r="45" spans="1:32" x14ac:dyDescent="0.2">
      <c r="A45" s="6" t="s">
        <v>30</v>
      </c>
      <c r="B45" s="6"/>
      <c r="C45" s="6"/>
      <c r="D45" s="6"/>
      <c r="E45" s="1"/>
      <c r="F45" s="1"/>
      <c r="G45" s="1"/>
      <c r="H45" s="1"/>
      <c r="L45" s="1"/>
      <c r="Q45" s="1"/>
      <c r="V45" s="1"/>
      <c r="W45" s="1"/>
      <c r="X45" s="7"/>
      <c r="AA45" s="7"/>
      <c r="AB45" s="1"/>
      <c r="AC45" s="1"/>
    </row>
    <row r="46" spans="1:32" x14ac:dyDescent="0.2">
      <c r="A46" s="6"/>
      <c r="B46" s="6" t="s">
        <v>31</v>
      </c>
      <c r="C46" s="6"/>
      <c r="D46" s="6"/>
      <c r="E46" s="7"/>
      <c r="F46" s="7"/>
      <c r="G46" s="7">
        <v>139130799</v>
      </c>
      <c r="H46" s="1"/>
      <c r="I46" s="1"/>
      <c r="J46" s="7">
        <v>11136000</v>
      </c>
      <c r="L46" s="1"/>
      <c r="M46" s="51">
        <f>+J46+G46</f>
        <v>150266799</v>
      </c>
      <c r="N46" s="115"/>
      <c r="Q46" s="1"/>
      <c r="S46" s="6" t="s">
        <v>44</v>
      </c>
      <c r="V46" s="134">
        <v>128197383.14</v>
      </c>
      <c r="W46" s="134"/>
      <c r="X46" s="1"/>
      <c r="Y46" s="134">
        <f>+J46+J47</f>
        <v>13525017.6</v>
      </c>
      <c r="Z46" s="134"/>
      <c r="AB46" s="126">
        <f>+V46+Y46</f>
        <v>141722400.74000001</v>
      </c>
      <c r="AC46" s="126"/>
    </row>
    <row r="47" spans="1:32" x14ac:dyDescent="0.2">
      <c r="B47" s="9" t="s">
        <v>58</v>
      </c>
      <c r="C47" s="9"/>
      <c r="D47" s="9"/>
      <c r="E47" s="7"/>
      <c r="F47" s="14"/>
      <c r="G47" s="14">
        <v>8139778.54</v>
      </c>
      <c r="H47" s="1"/>
      <c r="J47" s="116">
        <v>2389017.6000000001</v>
      </c>
      <c r="K47" s="1"/>
      <c r="L47" s="3"/>
      <c r="M47" s="51">
        <f>+J47+G47</f>
        <v>10528796.140000001</v>
      </c>
      <c r="N47" s="115"/>
      <c r="Q47" s="3"/>
      <c r="S47" s="6" t="s">
        <v>45</v>
      </c>
      <c r="V47" s="127">
        <v>121086501.18420002</v>
      </c>
      <c r="W47" s="127"/>
      <c r="X47" s="1"/>
      <c r="Y47" s="127">
        <f>+J56</f>
        <v>26795493.690000001</v>
      </c>
      <c r="Z47" s="127"/>
      <c r="AB47" s="128">
        <f>+V47+Y47</f>
        <v>147881994.87420002</v>
      </c>
      <c r="AC47" s="128"/>
    </row>
    <row r="48" spans="1:32" ht="13.5" thickBot="1" x14ac:dyDescent="0.25">
      <c r="B48" s="6" t="s">
        <v>81</v>
      </c>
      <c r="C48" s="6"/>
      <c r="D48" s="6"/>
      <c r="E48" s="7"/>
      <c r="F48" s="7"/>
      <c r="G48" s="7">
        <v>0</v>
      </c>
      <c r="H48" s="1"/>
      <c r="J48" s="1"/>
      <c r="K48" s="71"/>
      <c r="L48" s="1"/>
      <c r="M48" s="51">
        <f>+J48+G48</f>
        <v>0</v>
      </c>
      <c r="N48" s="115"/>
      <c r="Q48" s="1"/>
      <c r="S48" s="6" t="s">
        <v>46</v>
      </c>
      <c r="V48" s="120">
        <v>7110881.9557999875</v>
      </c>
      <c r="W48" s="120"/>
      <c r="X48" s="3"/>
      <c r="Y48" s="120">
        <f>+Y46-Y47</f>
        <v>-13270476.090000002</v>
      </c>
      <c r="Z48" s="120"/>
      <c r="AA48" s="3"/>
      <c r="AB48" s="120">
        <f>+Y48+V48</f>
        <v>-6159594.1342000142</v>
      </c>
      <c r="AC48" s="120"/>
    </row>
    <row r="49" spans="1:31" ht="13.5" thickTop="1" x14ac:dyDescent="0.2">
      <c r="B49" s="6" t="s">
        <v>10</v>
      </c>
      <c r="C49" s="6"/>
      <c r="D49" s="6"/>
      <c r="E49" s="7"/>
      <c r="F49" s="7"/>
      <c r="G49" s="7">
        <v>2883686.1458000001</v>
      </c>
      <c r="H49" s="1"/>
      <c r="J49" s="1">
        <f>429264.87-5726.6</f>
        <v>423538.27</v>
      </c>
      <c r="K49" s="71"/>
      <c r="L49" s="1"/>
      <c r="M49" s="51">
        <f>+J49+G49</f>
        <v>3307224.4158000001</v>
      </c>
      <c r="Q49" s="1"/>
      <c r="S49" s="6"/>
      <c r="V49" s="121"/>
      <c r="W49" s="121"/>
      <c r="X49" s="3"/>
      <c r="Y49" s="121"/>
      <c r="Z49" s="121"/>
      <c r="AA49" s="3"/>
      <c r="AB49" s="121"/>
      <c r="AC49" s="121"/>
    </row>
    <row r="50" spans="1:31" x14ac:dyDescent="0.2">
      <c r="B50" s="6" t="s">
        <v>32</v>
      </c>
      <c r="C50" s="6"/>
      <c r="D50" s="6"/>
      <c r="E50" s="7"/>
      <c r="F50" s="14"/>
      <c r="G50" s="14">
        <v>0</v>
      </c>
      <c r="H50" s="1"/>
      <c r="K50" s="91"/>
      <c r="L50" s="3"/>
      <c r="M50" s="51">
        <f t="shared" ref="M50:M53" si="33">+J50+G50</f>
        <v>0</v>
      </c>
      <c r="N50" s="115"/>
      <c r="Q50" s="3"/>
      <c r="U50" s="47" t="s">
        <v>93</v>
      </c>
      <c r="V50" s="123"/>
      <c r="W50" s="123"/>
      <c r="X50" s="1"/>
      <c r="Z50" s="91"/>
      <c r="AB50" s="3"/>
      <c r="AC50" s="3"/>
    </row>
    <row r="51" spans="1:31" x14ac:dyDescent="0.2">
      <c r="B51" s="6" t="s">
        <v>33</v>
      </c>
      <c r="C51" s="6"/>
      <c r="D51" s="6"/>
      <c r="E51" s="7"/>
      <c r="F51" s="7"/>
      <c r="G51" s="7">
        <v>0</v>
      </c>
      <c r="H51" s="1"/>
      <c r="L51" s="1"/>
      <c r="M51" s="51">
        <f t="shared" si="33"/>
        <v>0</v>
      </c>
      <c r="Q51" s="1"/>
      <c r="U51" s="109" t="s">
        <v>94</v>
      </c>
      <c r="V51" s="123">
        <v>581.20000000000005</v>
      </c>
      <c r="W51" s="123"/>
      <c r="X51" s="1"/>
      <c r="AB51" s="1"/>
      <c r="AC51" s="1"/>
    </row>
    <row r="52" spans="1:31" x14ac:dyDescent="0.2">
      <c r="B52" s="9" t="s">
        <v>28</v>
      </c>
      <c r="C52" s="9"/>
      <c r="D52" s="9"/>
      <c r="E52" s="7"/>
      <c r="F52" s="14"/>
      <c r="G52" s="14">
        <v>0</v>
      </c>
      <c r="H52" s="7"/>
      <c r="L52" s="14"/>
      <c r="M52" s="51">
        <f t="shared" si="33"/>
        <v>0</v>
      </c>
      <c r="Q52" s="14"/>
      <c r="U52" s="109" t="s">
        <v>99</v>
      </c>
      <c r="V52" s="125">
        <v>0</v>
      </c>
      <c r="W52" s="125"/>
      <c r="X52" s="7"/>
      <c r="Z52" s="7"/>
      <c r="AA52" s="7"/>
      <c r="AB52" s="14"/>
      <c r="AC52" s="14"/>
      <c r="AD52" s="7"/>
      <c r="AE52" s="7"/>
    </row>
    <row r="53" spans="1:31" x14ac:dyDescent="0.2">
      <c r="A53" s="6" t="s">
        <v>34</v>
      </c>
      <c r="B53" s="9" t="s">
        <v>35</v>
      </c>
      <c r="C53" s="9"/>
      <c r="D53" s="9"/>
      <c r="E53" s="7"/>
      <c r="F53" s="14"/>
      <c r="G53" s="14">
        <v>0</v>
      </c>
      <c r="H53" s="7"/>
      <c r="L53" s="14"/>
      <c r="M53" s="51">
        <f t="shared" si="33"/>
        <v>0</v>
      </c>
      <c r="Q53" s="14"/>
      <c r="U53" s="109" t="s">
        <v>104</v>
      </c>
      <c r="V53" s="124">
        <f>+J55</f>
        <v>146.9</v>
      </c>
      <c r="W53" s="124"/>
      <c r="X53" s="7"/>
      <c r="Z53" s="7"/>
      <c r="AA53" s="7"/>
      <c r="AB53" s="14"/>
      <c r="AC53" s="14"/>
      <c r="AD53" s="7"/>
      <c r="AE53" s="7"/>
    </row>
    <row r="54" spans="1:31" s="8" customFormat="1" x14ac:dyDescent="0.2">
      <c r="A54" s="8" t="s">
        <v>30</v>
      </c>
      <c r="E54" s="14"/>
      <c r="F54" s="4"/>
      <c r="G54" s="4">
        <v>150154263.68580002</v>
      </c>
      <c r="H54" s="4"/>
      <c r="I54" s="54"/>
      <c r="J54" s="4">
        <f>SUM(J46:J52)-J53</f>
        <v>13948555.869999999</v>
      </c>
      <c r="K54" s="54"/>
      <c r="L54" s="14"/>
      <c r="M54" s="61">
        <f>+J54+G54</f>
        <v>164102819.55580002</v>
      </c>
      <c r="Q54" s="14"/>
      <c r="U54" s="14"/>
      <c r="V54" s="14"/>
      <c r="W54" s="14"/>
      <c r="X54" s="14"/>
      <c r="Z54" s="14"/>
      <c r="AA54" s="14"/>
      <c r="AB54" s="14"/>
      <c r="AC54" s="14"/>
      <c r="AD54" s="14"/>
      <c r="AE54" s="14"/>
    </row>
    <row r="55" spans="1:31" ht="13.5" thickBot="1" x14ac:dyDescent="0.25">
      <c r="A55" s="6" t="s">
        <v>34</v>
      </c>
      <c r="B55" s="9" t="s">
        <v>36</v>
      </c>
      <c r="C55" s="9"/>
      <c r="D55" s="9"/>
      <c r="E55" s="92"/>
      <c r="F55" s="92"/>
      <c r="G55" s="92">
        <v>581.20000000000005</v>
      </c>
      <c r="H55" s="105"/>
      <c r="I55" s="91"/>
      <c r="J55" s="1">
        <v>146.9</v>
      </c>
      <c r="K55" s="6"/>
      <c r="L55" s="92"/>
      <c r="M55" s="51">
        <f>+J55+G55</f>
        <v>728.1</v>
      </c>
      <c r="Q55" s="92"/>
      <c r="U55" s="14"/>
      <c r="V55" s="120">
        <f>SUM(V50:W54)</f>
        <v>728.1</v>
      </c>
      <c r="W55" s="120"/>
      <c r="X55" s="105"/>
      <c r="Y55" s="91"/>
      <c r="Z55" s="7"/>
      <c r="AA55" s="7"/>
      <c r="AB55" s="92"/>
      <c r="AC55" s="92"/>
      <c r="AD55" s="7"/>
      <c r="AE55" s="7"/>
    </row>
    <row r="56" spans="1:31" s="5" customFormat="1" ht="13.5" thickTop="1" x14ac:dyDescent="0.2">
      <c r="A56" s="94"/>
      <c r="B56" s="9" t="s">
        <v>82</v>
      </c>
      <c r="C56" s="6"/>
      <c r="D56" s="6"/>
      <c r="E56" s="94"/>
      <c r="F56" s="79"/>
      <c r="G56" s="56">
        <v>134004750.34999999</v>
      </c>
      <c r="H56" s="79"/>
      <c r="I56" s="57"/>
      <c r="J56" s="55">
        <f>+AE23</f>
        <v>26795493.690000001</v>
      </c>
      <c r="K56" s="58"/>
      <c r="L56" s="94"/>
      <c r="M56" s="60">
        <f>+J56+G56</f>
        <v>160800244.03999999</v>
      </c>
      <c r="N56" s="41"/>
      <c r="Q56" s="94"/>
      <c r="U56" s="14"/>
      <c r="V56" s="14"/>
      <c r="W56" s="14"/>
      <c r="X56" s="94"/>
      <c r="Y56" s="22"/>
      <c r="Z56" s="41"/>
      <c r="AA56" s="41"/>
      <c r="AB56" s="94"/>
      <c r="AC56" s="94"/>
      <c r="AD56" s="42"/>
      <c r="AE56" s="41"/>
    </row>
    <row r="57" spans="1:31" s="5" customFormat="1" x14ac:dyDescent="0.2">
      <c r="A57" s="94"/>
      <c r="B57" s="9" t="s">
        <v>83</v>
      </c>
      <c r="C57" s="6"/>
      <c r="D57" s="6"/>
      <c r="E57" s="94"/>
      <c r="F57" s="94"/>
      <c r="G57" s="92">
        <v>2883686.1458000001</v>
      </c>
      <c r="H57" s="94"/>
      <c r="I57" s="22"/>
      <c r="J57" s="1">
        <f>429264.87-5726.6</f>
        <v>423538.27</v>
      </c>
      <c r="L57" s="94"/>
      <c r="M57" s="107">
        <f>+J57+G57</f>
        <v>3307224.4158000001</v>
      </c>
      <c r="N57" s="95"/>
      <c r="Q57" s="94"/>
      <c r="V57" s="94"/>
      <c r="W57" s="94"/>
      <c r="X57" s="94"/>
      <c r="Y57" s="22"/>
      <c r="Z57" s="41"/>
      <c r="AA57" s="41"/>
      <c r="AB57" s="94"/>
      <c r="AC57" s="94"/>
      <c r="AD57" s="42"/>
      <c r="AE57" s="41"/>
    </row>
    <row r="58" spans="1:31" s="5" customFormat="1" x14ac:dyDescent="0.2">
      <c r="A58" s="94"/>
      <c r="B58" s="9" t="s">
        <v>84</v>
      </c>
      <c r="C58" s="6"/>
      <c r="D58" s="6"/>
      <c r="E58" s="94"/>
      <c r="F58" s="94"/>
      <c r="G58" s="92"/>
      <c r="H58" s="94"/>
      <c r="I58" s="22"/>
      <c r="J58" s="50"/>
      <c r="L58" s="94"/>
      <c r="M58" s="51"/>
      <c r="Q58" s="117"/>
      <c r="T58" s="117"/>
      <c r="V58" s="94"/>
      <c r="W58" s="94"/>
      <c r="X58" s="94"/>
      <c r="Y58" s="22"/>
      <c r="Z58" s="41"/>
      <c r="AA58" s="41"/>
      <c r="AB58" s="94"/>
      <c r="AC58" s="94"/>
      <c r="AD58" s="42"/>
      <c r="AE58" s="41"/>
    </row>
    <row r="59" spans="1:31" s="5" customFormat="1" x14ac:dyDescent="0.2">
      <c r="A59" s="94"/>
      <c r="B59" s="98" t="s">
        <v>85</v>
      </c>
      <c r="C59" s="9"/>
      <c r="D59" s="9"/>
      <c r="E59" s="99"/>
      <c r="F59" s="94"/>
      <c r="G59" s="92"/>
      <c r="H59" s="94"/>
      <c r="I59" s="22"/>
      <c r="J59" s="50"/>
      <c r="L59" s="94"/>
      <c r="M59" s="51"/>
      <c r="Q59" s="94"/>
      <c r="V59" s="94"/>
      <c r="W59" s="94"/>
      <c r="X59" s="94"/>
      <c r="Y59" s="22"/>
      <c r="Z59" s="41"/>
      <c r="AA59" s="41"/>
      <c r="AB59" s="94"/>
      <c r="AC59" s="94"/>
      <c r="AD59" s="42"/>
      <c r="AE59" s="41"/>
    </row>
    <row r="60" spans="1:31" s="5" customFormat="1" x14ac:dyDescent="0.2">
      <c r="A60" s="94"/>
      <c r="B60" s="98" t="s">
        <v>86</v>
      </c>
      <c r="C60" s="9"/>
      <c r="D60" s="9"/>
      <c r="E60" s="99"/>
      <c r="F60" s="94"/>
      <c r="G60" s="92"/>
      <c r="H60" s="94"/>
      <c r="I60" s="22"/>
      <c r="J60" s="50"/>
      <c r="L60" s="94"/>
      <c r="M60" s="51"/>
      <c r="Q60" s="94"/>
      <c r="V60" s="94"/>
      <c r="W60" s="94"/>
      <c r="X60" s="94"/>
      <c r="Y60" s="22"/>
      <c r="Z60" s="41"/>
      <c r="AA60" s="41"/>
      <c r="AB60" s="94"/>
      <c r="AC60" s="94"/>
      <c r="AD60" s="42"/>
      <c r="AE60" s="41"/>
    </row>
    <row r="61" spans="1:31" s="5" customFormat="1" x14ac:dyDescent="0.2">
      <c r="A61" s="94"/>
      <c r="B61" s="98" t="s">
        <v>87</v>
      </c>
      <c r="C61" s="9"/>
      <c r="D61" s="9"/>
      <c r="E61" s="99"/>
      <c r="F61" s="94"/>
      <c r="G61" s="92"/>
      <c r="H61" s="94"/>
      <c r="I61" s="22"/>
      <c r="J61" s="50"/>
      <c r="L61" s="94"/>
      <c r="M61" s="51"/>
      <c r="Q61" s="94"/>
      <c r="V61" s="94"/>
      <c r="W61" s="94"/>
      <c r="X61" s="94"/>
      <c r="Y61" s="22"/>
      <c r="Z61" s="41"/>
      <c r="AA61" s="41"/>
      <c r="AB61" s="94"/>
      <c r="AC61" s="94"/>
      <c r="AD61" s="42"/>
      <c r="AE61" s="41"/>
    </row>
    <row r="62" spans="1:31" s="5" customFormat="1" x14ac:dyDescent="0.2">
      <c r="A62" s="94"/>
      <c r="B62" s="9" t="s">
        <v>88</v>
      </c>
      <c r="C62" s="6"/>
      <c r="D62" s="6"/>
      <c r="E62" s="94"/>
      <c r="F62" s="94"/>
      <c r="G62" s="92"/>
      <c r="H62" s="94"/>
      <c r="I62" s="22"/>
      <c r="J62" s="50"/>
      <c r="L62" s="94"/>
      <c r="M62" s="51"/>
      <c r="N62" s="114"/>
      <c r="Q62" s="94"/>
      <c r="V62" s="94"/>
      <c r="W62" s="94"/>
      <c r="X62" s="94"/>
      <c r="Y62" s="22"/>
      <c r="Z62" s="41"/>
      <c r="AA62" s="41"/>
      <c r="AB62" s="94"/>
      <c r="AC62" s="94"/>
      <c r="AD62" s="42"/>
      <c r="AE62" s="41"/>
    </row>
    <row r="63" spans="1:31" s="5" customFormat="1" x14ac:dyDescent="0.2">
      <c r="A63" s="100" t="s">
        <v>89</v>
      </c>
      <c r="B63" s="9"/>
      <c r="C63" s="6"/>
      <c r="D63" s="6"/>
      <c r="E63" s="94"/>
      <c r="F63" s="94"/>
      <c r="G63" s="92">
        <v>5377</v>
      </c>
      <c r="H63" s="94"/>
      <c r="I63" s="22"/>
      <c r="J63" s="50"/>
      <c r="L63" s="94"/>
      <c r="M63" s="107">
        <f>+J63+G63</f>
        <v>5377</v>
      </c>
      <c r="N63" s="118"/>
      <c r="Q63" s="94"/>
      <c r="V63" s="94"/>
      <c r="W63" s="94"/>
      <c r="X63" s="94"/>
      <c r="Y63" s="22"/>
      <c r="Z63" s="41"/>
      <c r="AA63" s="41"/>
      <c r="AB63" s="94"/>
      <c r="AC63" s="94"/>
      <c r="AD63" s="42"/>
      <c r="AE63" s="41"/>
    </row>
    <row r="64" spans="1:31" s="53" customFormat="1" ht="13.5" thickBot="1" x14ac:dyDescent="0.25">
      <c r="A64" s="8" t="s">
        <v>38</v>
      </c>
      <c r="E64" s="50"/>
      <c r="F64" s="59"/>
      <c r="G64" s="59">
        <v>13270622.990000023</v>
      </c>
      <c r="H64" s="59">
        <f t="shared" ref="H64:L64" si="34">+H54-H56-H57</f>
        <v>0</v>
      </c>
      <c r="I64" s="59">
        <f t="shared" si="34"/>
        <v>0</v>
      </c>
      <c r="J64" s="59">
        <f>+J54-J56-J57-J63</f>
        <v>-13270476.090000002</v>
      </c>
      <c r="K64" s="59">
        <f>+K54-K56-K57</f>
        <v>0</v>
      </c>
      <c r="L64" s="59">
        <f t="shared" si="34"/>
        <v>0</v>
      </c>
      <c r="M64" s="59">
        <f>+M54-M56-M57-M55+M63</f>
        <v>2.8963768272660673E-8</v>
      </c>
      <c r="N64" s="110"/>
      <c r="Q64" s="50"/>
      <c r="V64" s="50"/>
      <c r="W64" s="50"/>
      <c r="Y64" s="101"/>
      <c r="Z64" s="50"/>
      <c r="AA64" s="50"/>
      <c r="AB64" s="50"/>
      <c r="AC64" s="50"/>
      <c r="AD64" s="52"/>
      <c r="AE64" s="50"/>
    </row>
    <row r="65" spans="1:31" s="5" customFormat="1" ht="13.5" thickTop="1" x14ac:dyDescent="0.2">
      <c r="A65" s="102" t="s">
        <v>90</v>
      </c>
      <c r="B65" s="102"/>
      <c r="E65" s="41"/>
      <c r="F65" s="41"/>
      <c r="G65" s="41"/>
      <c r="H65" s="41"/>
      <c r="I65" s="95"/>
      <c r="J65" s="41"/>
      <c r="L65" s="94"/>
      <c r="M65" s="51"/>
      <c r="N65" s="114"/>
      <c r="Q65" s="41"/>
      <c r="V65" s="41"/>
      <c r="W65" s="41"/>
      <c r="X65" s="41"/>
      <c r="Y65" s="95"/>
      <c r="Z65" s="41"/>
      <c r="AA65" s="41"/>
      <c r="AB65" s="41"/>
      <c r="AC65" s="41"/>
      <c r="AD65" s="42"/>
      <c r="AE65" s="41"/>
    </row>
    <row r="66" spans="1:31" s="5" customFormat="1" x14ac:dyDescent="0.2">
      <c r="A66" s="102" t="s">
        <v>91</v>
      </c>
      <c r="B66" s="102"/>
      <c r="E66" s="41"/>
      <c r="F66" s="41"/>
      <c r="G66" s="41"/>
      <c r="H66" s="41"/>
      <c r="I66" s="95"/>
      <c r="J66" s="41"/>
      <c r="L66" s="94"/>
      <c r="M66" s="51"/>
      <c r="Q66" s="41"/>
      <c r="V66" s="41"/>
      <c r="W66" s="41"/>
      <c r="X66" s="41"/>
      <c r="Y66" s="95"/>
      <c r="Z66" s="41"/>
      <c r="AA66" s="41"/>
      <c r="AB66" s="41"/>
      <c r="AC66" s="41"/>
      <c r="AD66" s="42"/>
      <c r="AE66" s="41"/>
    </row>
    <row r="67" spans="1:31" s="5" customFormat="1" x14ac:dyDescent="0.2">
      <c r="E67" s="41"/>
      <c r="F67" s="41"/>
      <c r="G67" s="41"/>
      <c r="H67" s="41"/>
      <c r="I67" s="95"/>
      <c r="J67" s="41"/>
      <c r="K67" s="95"/>
      <c r="L67" s="94"/>
      <c r="M67" s="51"/>
      <c r="N67" s="114"/>
      <c r="Q67" s="41"/>
      <c r="V67" s="41"/>
      <c r="W67" s="41"/>
      <c r="X67" s="41"/>
      <c r="Y67" s="95"/>
      <c r="Z67" s="41"/>
      <c r="AA67" s="41"/>
      <c r="AB67" s="41"/>
      <c r="AC67" s="41"/>
      <c r="AD67" s="42"/>
      <c r="AE67" s="41"/>
    </row>
    <row r="68" spans="1:31" s="5" customFormat="1" x14ac:dyDescent="0.2">
      <c r="E68" s="41"/>
      <c r="F68" s="41"/>
      <c r="G68" s="41"/>
      <c r="H68" s="41"/>
      <c r="I68" s="95"/>
      <c r="J68" s="41"/>
      <c r="L68" s="94"/>
      <c r="M68" s="51"/>
      <c r="Q68" s="41"/>
      <c r="V68" s="41"/>
      <c r="W68" s="41"/>
      <c r="X68" s="41"/>
      <c r="Y68" s="95"/>
      <c r="Z68" s="41"/>
      <c r="AA68" s="41"/>
      <c r="AB68" s="41"/>
      <c r="AC68" s="41"/>
      <c r="AD68" s="42"/>
      <c r="AE68" s="41"/>
    </row>
    <row r="69" spans="1:31" x14ac:dyDescent="0.2">
      <c r="A69" t="s">
        <v>60</v>
      </c>
      <c r="F69" s="6" t="s">
        <v>53</v>
      </c>
      <c r="J69" s="51"/>
      <c r="T69" s="6" t="s">
        <v>56</v>
      </c>
    </row>
    <row r="70" spans="1:31" s="5" customFormat="1" x14ac:dyDescent="0.2">
      <c r="E70" s="41" t="s">
        <v>37</v>
      </c>
      <c r="F70" s="41"/>
      <c r="G70" s="41"/>
      <c r="H70" s="41" t="s">
        <v>90</v>
      </c>
      <c r="I70" s="41"/>
      <c r="J70" s="41"/>
      <c r="K70" s="122"/>
      <c r="L70" s="122"/>
      <c r="M70" s="122"/>
      <c r="Q70" s="41"/>
      <c r="V70" s="41"/>
      <c r="W70" s="41"/>
      <c r="X70" s="41"/>
      <c r="Y70" s="41"/>
      <c r="Z70" s="41"/>
      <c r="AA70" s="41"/>
      <c r="AB70" s="41"/>
      <c r="AC70" s="41"/>
      <c r="AD70" s="42"/>
      <c r="AE70" s="41"/>
    </row>
    <row r="71" spans="1:31" x14ac:dyDescent="0.2">
      <c r="F71" s="6"/>
      <c r="J71" s="51"/>
      <c r="T71" s="6"/>
    </row>
    <row r="72" spans="1:31" x14ac:dyDescent="0.2">
      <c r="B72" s="71" t="s">
        <v>105</v>
      </c>
      <c r="F72" s="8" t="s">
        <v>4</v>
      </c>
      <c r="T72" s="8" t="s">
        <v>95</v>
      </c>
    </row>
    <row r="73" spans="1:31" x14ac:dyDescent="0.2">
      <c r="B73" s="93" t="s">
        <v>106</v>
      </c>
      <c r="F73" s="44" t="s">
        <v>61</v>
      </c>
      <c r="G73" s="43"/>
      <c r="T73" s="44" t="s">
        <v>96</v>
      </c>
      <c r="U73" s="43"/>
      <c r="V73" s="43"/>
    </row>
    <row r="74" spans="1:31" x14ac:dyDescent="0.2">
      <c r="F74" s="6" t="s">
        <v>54</v>
      </c>
      <c r="T74" s="6" t="s">
        <v>57</v>
      </c>
    </row>
    <row r="75" spans="1:31" x14ac:dyDescent="0.2">
      <c r="F75" s="6" t="s">
        <v>55</v>
      </c>
      <c r="T75" s="6" t="s">
        <v>55</v>
      </c>
    </row>
    <row r="78" spans="1:31" x14ac:dyDescent="0.2">
      <c r="B78" s="6" t="s">
        <v>98</v>
      </c>
      <c r="F78" s="6"/>
    </row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  <row r="393" customFormat="1" x14ac:dyDescent="0.2"/>
    <row r="394" customFormat="1" x14ac:dyDescent="0.2"/>
    <row r="395" customFormat="1" x14ac:dyDescent="0.2"/>
    <row r="396" customFormat="1" x14ac:dyDescent="0.2"/>
    <row r="397" customFormat="1" x14ac:dyDescent="0.2"/>
    <row r="398" customFormat="1" x14ac:dyDescent="0.2"/>
    <row r="399" customFormat="1" x14ac:dyDescent="0.2"/>
    <row r="400" customFormat="1" x14ac:dyDescent="0.2"/>
    <row r="401" customFormat="1" x14ac:dyDescent="0.2"/>
    <row r="402" customFormat="1" x14ac:dyDescent="0.2"/>
    <row r="403" customFormat="1" x14ac:dyDescent="0.2"/>
    <row r="404" customFormat="1" x14ac:dyDescent="0.2"/>
    <row r="405" customFormat="1" x14ac:dyDescent="0.2"/>
    <row r="406" customFormat="1" x14ac:dyDescent="0.2"/>
    <row r="407" customFormat="1" x14ac:dyDescent="0.2"/>
    <row r="408" customFormat="1" x14ac:dyDescent="0.2"/>
    <row r="409" customFormat="1" x14ac:dyDescent="0.2"/>
    <row r="410" customFormat="1" x14ac:dyDescent="0.2"/>
    <row r="411" customFormat="1" x14ac:dyDescent="0.2"/>
    <row r="412" customFormat="1" x14ac:dyDescent="0.2"/>
    <row r="413" customFormat="1" x14ac:dyDescent="0.2"/>
    <row r="414" customFormat="1" x14ac:dyDescent="0.2"/>
    <row r="415" customFormat="1" x14ac:dyDescent="0.2"/>
    <row r="416" customFormat="1" x14ac:dyDescent="0.2"/>
    <row r="417" customFormat="1" x14ac:dyDescent="0.2"/>
    <row r="418" customFormat="1" x14ac:dyDescent="0.2"/>
    <row r="419" customFormat="1" x14ac:dyDescent="0.2"/>
    <row r="420" customFormat="1" x14ac:dyDescent="0.2"/>
    <row r="421" customFormat="1" x14ac:dyDescent="0.2"/>
    <row r="422" customFormat="1" x14ac:dyDescent="0.2"/>
    <row r="423" customFormat="1" x14ac:dyDescent="0.2"/>
    <row r="424" customFormat="1" x14ac:dyDescent="0.2"/>
    <row r="425" customFormat="1" x14ac:dyDescent="0.2"/>
    <row r="426" customFormat="1" x14ac:dyDescent="0.2"/>
    <row r="427" customFormat="1" x14ac:dyDescent="0.2"/>
    <row r="428" customFormat="1" x14ac:dyDescent="0.2"/>
    <row r="429" customFormat="1" x14ac:dyDescent="0.2"/>
    <row r="430" customFormat="1" x14ac:dyDescent="0.2"/>
    <row r="431" customFormat="1" x14ac:dyDescent="0.2"/>
    <row r="432" customFormat="1" x14ac:dyDescent="0.2"/>
    <row r="433" customFormat="1" x14ac:dyDescent="0.2"/>
    <row r="434" customFormat="1" x14ac:dyDescent="0.2"/>
    <row r="435" customFormat="1" x14ac:dyDescent="0.2"/>
    <row r="436" customFormat="1" x14ac:dyDescent="0.2"/>
    <row r="438" customFormat="1" x14ac:dyDescent="0.2"/>
    <row r="439" customFormat="1" x14ac:dyDescent="0.2"/>
    <row r="440" customFormat="1" x14ac:dyDescent="0.2"/>
    <row r="441" customFormat="1" x14ac:dyDescent="0.2"/>
    <row r="442" customFormat="1" x14ac:dyDescent="0.2"/>
    <row r="443" customFormat="1" x14ac:dyDescent="0.2"/>
    <row r="444" customFormat="1" x14ac:dyDescent="0.2"/>
    <row r="445" customFormat="1" x14ac:dyDescent="0.2"/>
    <row r="446" customFormat="1" x14ac:dyDescent="0.2"/>
    <row r="447" customFormat="1" x14ac:dyDescent="0.2"/>
    <row r="448" customFormat="1" x14ac:dyDescent="0.2"/>
    <row r="449" customFormat="1" x14ac:dyDescent="0.2"/>
    <row r="450" customFormat="1" x14ac:dyDescent="0.2"/>
    <row r="451" customFormat="1" x14ac:dyDescent="0.2"/>
    <row r="452" customFormat="1" x14ac:dyDescent="0.2"/>
    <row r="453" customFormat="1" x14ac:dyDescent="0.2"/>
    <row r="454" customFormat="1" x14ac:dyDescent="0.2"/>
    <row r="455" customFormat="1" x14ac:dyDescent="0.2"/>
    <row r="456" customFormat="1" x14ac:dyDescent="0.2"/>
    <row r="457" customFormat="1" x14ac:dyDescent="0.2"/>
    <row r="458" customFormat="1" x14ac:dyDescent="0.2"/>
    <row r="459" customFormat="1" x14ac:dyDescent="0.2"/>
    <row r="460" customFormat="1" x14ac:dyDescent="0.2"/>
    <row r="461" customFormat="1" x14ac:dyDescent="0.2"/>
    <row r="462" customFormat="1" x14ac:dyDescent="0.2"/>
    <row r="463" customFormat="1" x14ac:dyDescent="0.2"/>
    <row r="464" customFormat="1" x14ac:dyDescent="0.2"/>
    <row r="465" customFormat="1" x14ac:dyDescent="0.2"/>
    <row r="466" customFormat="1" x14ac:dyDescent="0.2"/>
    <row r="467" customFormat="1" x14ac:dyDescent="0.2"/>
    <row r="468" customFormat="1" x14ac:dyDescent="0.2"/>
    <row r="469" customFormat="1" x14ac:dyDescent="0.2"/>
    <row r="470" customFormat="1" x14ac:dyDescent="0.2"/>
    <row r="471" customFormat="1" x14ac:dyDescent="0.2"/>
    <row r="472" customFormat="1" x14ac:dyDescent="0.2"/>
    <row r="473" customFormat="1" x14ac:dyDescent="0.2"/>
    <row r="474" customFormat="1" x14ac:dyDescent="0.2"/>
    <row r="475" customFormat="1" x14ac:dyDescent="0.2"/>
    <row r="476" customFormat="1" x14ac:dyDescent="0.2"/>
    <row r="477" customFormat="1" x14ac:dyDescent="0.2"/>
    <row r="478" customFormat="1" x14ac:dyDescent="0.2"/>
    <row r="479" customFormat="1" x14ac:dyDescent="0.2"/>
    <row r="480" customFormat="1" x14ac:dyDescent="0.2"/>
    <row r="481" customFormat="1" x14ac:dyDescent="0.2"/>
    <row r="482" customFormat="1" x14ac:dyDescent="0.2"/>
    <row r="483" customFormat="1" x14ac:dyDescent="0.2"/>
    <row r="484" customFormat="1" x14ac:dyDescent="0.2"/>
    <row r="485" customFormat="1" x14ac:dyDescent="0.2"/>
    <row r="486" customFormat="1" x14ac:dyDescent="0.2"/>
    <row r="487" customFormat="1" x14ac:dyDescent="0.2"/>
    <row r="488" customFormat="1" x14ac:dyDescent="0.2"/>
    <row r="489" customFormat="1" x14ac:dyDescent="0.2"/>
    <row r="490" customFormat="1" x14ac:dyDescent="0.2"/>
    <row r="491" customFormat="1" x14ac:dyDescent="0.2"/>
    <row r="492" customFormat="1" x14ac:dyDescent="0.2"/>
    <row r="493" customFormat="1" x14ac:dyDescent="0.2"/>
    <row r="494" customFormat="1" x14ac:dyDescent="0.2"/>
    <row r="495" customFormat="1" x14ac:dyDescent="0.2"/>
    <row r="497" customFormat="1" x14ac:dyDescent="0.2"/>
    <row r="498" customFormat="1" x14ac:dyDescent="0.2"/>
    <row r="499" customFormat="1" x14ac:dyDescent="0.2"/>
    <row r="500" customFormat="1" x14ac:dyDescent="0.2"/>
    <row r="501" customFormat="1" x14ac:dyDescent="0.2"/>
    <row r="502" customFormat="1" x14ac:dyDescent="0.2"/>
    <row r="503" customFormat="1" x14ac:dyDescent="0.2"/>
    <row r="504" customFormat="1" x14ac:dyDescent="0.2"/>
    <row r="505" customFormat="1" x14ac:dyDescent="0.2"/>
    <row r="506" customFormat="1" x14ac:dyDescent="0.2"/>
    <row r="507" customFormat="1" x14ac:dyDescent="0.2"/>
    <row r="508" customFormat="1" x14ac:dyDescent="0.2"/>
    <row r="509" customFormat="1" x14ac:dyDescent="0.2"/>
    <row r="510" customFormat="1" x14ac:dyDescent="0.2"/>
    <row r="511" customFormat="1" x14ac:dyDescent="0.2"/>
    <row r="512" customFormat="1" x14ac:dyDescent="0.2"/>
    <row r="513" customFormat="1" x14ac:dyDescent="0.2"/>
    <row r="514" customFormat="1" x14ac:dyDescent="0.2"/>
    <row r="515" customFormat="1" x14ac:dyDescent="0.2"/>
    <row r="516" customFormat="1" x14ac:dyDescent="0.2"/>
    <row r="517" customFormat="1" x14ac:dyDescent="0.2"/>
    <row r="518" customFormat="1" x14ac:dyDescent="0.2"/>
    <row r="519" customFormat="1" x14ac:dyDescent="0.2"/>
    <row r="520" customFormat="1" x14ac:dyDescent="0.2"/>
    <row r="521" customFormat="1" x14ac:dyDescent="0.2"/>
    <row r="522" customFormat="1" x14ac:dyDescent="0.2"/>
    <row r="523" customFormat="1" x14ac:dyDescent="0.2"/>
    <row r="524" customFormat="1" x14ac:dyDescent="0.2"/>
    <row r="525" customFormat="1" x14ac:dyDescent="0.2"/>
    <row r="526" customFormat="1" x14ac:dyDescent="0.2"/>
    <row r="527" customFormat="1" x14ac:dyDescent="0.2"/>
    <row r="528" customFormat="1" x14ac:dyDescent="0.2"/>
    <row r="529" customFormat="1" x14ac:dyDescent="0.2"/>
    <row r="530" customFormat="1" x14ac:dyDescent="0.2"/>
    <row r="531" customFormat="1" x14ac:dyDescent="0.2"/>
    <row r="532" customFormat="1" x14ac:dyDescent="0.2"/>
    <row r="533" customFormat="1" x14ac:dyDescent="0.2"/>
    <row r="534" customFormat="1" x14ac:dyDescent="0.2"/>
    <row r="535" customFormat="1" x14ac:dyDescent="0.2"/>
    <row r="536" customFormat="1" x14ac:dyDescent="0.2"/>
    <row r="537" customFormat="1" x14ac:dyDescent="0.2"/>
    <row r="538" customFormat="1" x14ac:dyDescent="0.2"/>
    <row r="539" customFormat="1" x14ac:dyDescent="0.2"/>
    <row r="540" customFormat="1" x14ac:dyDescent="0.2"/>
    <row r="541" customFormat="1" x14ac:dyDescent="0.2"/>
    <row r="542" customFormat="1" x14ac:dyDescent="0.2"/>
    <row r="543" customFormat="1" x14ac:dyDescent="0.2"/>
    <row r="544" customFormat="1" x14ac:dyDescent="0.2"/>
    <row r="545" customFormat="1" x14ac:dyDescent="0.2"/>
    <row r="546" customFormat="1" x14ac:dyDescent="0.2"/>
    <row r="547" customFormat="1" x14ac:dyDescent="0.2"/>
    <row r="548" customFormat="1" x14ac:dyDescent="0.2"/>
    <row r="549" customFormat="1" x14ac:dyDescent="0.2"/>
    <row r="550" customFormat="1" x14ac:dyDescent="0.2"/>
    <row r="552" customFormat="1" x14ac:dyDescent="0.2"/>
    <row r="553" customFormat="1" x14ac:dyDescent="0.2"/>
    <row r="554" customFormat="1" x14ac:dyDescent="0.2"/>
    <row r="555" customFormat="1" x14ac:dyDescent="0.2"/>
    <row r="556" customFormat="1" x14ac:dyDescent="0.2"/>
    <row r="557" customFormat="1" x14ac:dyDescent="0.2"/>
    <row r="558" customFormat="1" x14ac:dyDescent="0.2"/>
    <row r="559" customFormat="1" x14ac:dyDescent="0.2"/>
    <row r="560" customFormat="1" x14ac:dyDescent="0.2"/>
    <row r="561" customFormat="1" x14ac:dyDescent="0.2"/>
    <row r="562" customFormat="1" x14ac:dyDescent="0.2"/>
    <row r="563" customFormat="1" x14ac:dyDescent="0.2"/>
    <row r="564" customFormat="1" x14ac:dyDescent="0.2"/>
    <row r="565" customFormat="1" x14ac:dyDescent="0.2"/>
    <row r="566" customFormat="1" x14ac:dyDescent="0.2"/>
    <row r="567" customFormat="1" x14ac:dyDescent="0.2"/>
    <row r="568" customFormat="1" x14ac:dyDescent="0.2"/>
    <row r="569" customFormat="1" x14ac:dyDescent="0.2"/>
    <row r="570" customFormat="1" x14ac:dyDescent="0.2"/>
    <row r="571" customFormat="1" x14ac:dyDescent="0.2"/>
    <row r="572" customFormat="1" x14ac:dyDescent="0.2"/>
    <row r="573" customFormat="1" x14ac:dyDescent="0.2"/>
    <row r="574" customFormat="1" x14ac:dyDescent="0.2"/>
    <row r="575" customFormat="1" x14ac:dyDescent="0.2"/>
    <row r="576" customFormat="1" x14ac:dyDescent="0.2"/>
    <row r="577" customFormat="1" x14ac:dyDescent="0.2"/>
    <row r="578" customFormat="1" x14ac:dyDescent="0.2"/>
    <row r="579" customFormat="1" x14ac:dyDescent="0.2"/>
    <row r="580" customFormat="1" x14ac:dyDescent="0.2"/>
    <row r="581" customFormat="1" x14ac:dyDescent="0.2"/>
    <row r="582" customFormat="1" x14ac:dyDescent="0.2"/>
    <row r="583" customFormat="1" x14ac:dyDescent="0.2"/>
    <row r="584" customFormat="1" x14ac:dyDescent="0.2"/>
    <row r="585" customFormat="1" x14ac:dyDescent="0.2"/>
    <row r="586" customFormat="1" x14ac:dyDescent="0.2"/>
    <row r="587" customFormat="1" x14ac:dyDescent="0.2"/>
    <row r="588" customFormat="1" x14ac:dyDescent="0.2"/>
    <row r="589" customFormat="1" x14ac:dyDescent="0.2"/>
    <row r="590" customFormat="1" x14ac:dyDescent="0.2"/>
    <row r="591" customFormat="1" x14ac:dyDescent="0.2"/>
    <row r="592" customFormat="1" x14ac:dyDescent="0.2"/>
    <row r="593" customFormat="1" x14ac:dyDescent="0.2"/>
    <row r="594" customFormat="1" x14ac:dyDescent="0.2"/>
    <row r="595" customFormat="1" x14ac:dyDescent="0.2"/>
    <row r="596" customFormat="1" x14ac:dyDescent="0.2"/>
    <row r="597" customFormat="1" x14ac:dyDescent="0.2"/>
    <row r="598" customFormat="1" x14ac:dyDescent="0.2"/>
    <row r="599" customFormat="1" x14ac:dyDescent="0.2"/>
    <row r="600" customFormat="1" x14ac:dyDescent="0.2"/>
    <row r="601" customFormat="1" x14ac:dyDescent="0.2"/>
    <row r="602" customFormat="1" x14ac:dyDescent="0.2"/>
    <row r="603" customFormat="1" x14ac:dyDescent="0.2"/>
    <row r="604" customFormat="1" x14ac:dyDescent="0.2"/>
    <row r="605" customFormat="1" x14ac:dyDescent="0.2"/>
    <row r="606" customFormat="1" x14ac:dyDescent="0.2"/>
    <row r="607" customFormat="1" x14ac:dyDescent="0.2"/>
    <row r="608" customFormat="1" x14ac:dyDescent="0.2"/>
    <row r="609" customFormat="1" x14ac:dyDescent="0.2"/>
    <row r="610" customFormat="1" x14ac:dyDescent="0.2"/>
    <row r="613" customFormat="1" x14ac:dyDescent="0.2"/>
    <row r="614" customFormat="1" x14ac:dyDescent="0.2"/>
    <row r="615" customFormat="1" x14ac:dyDescent="0.2"/>
    <row r="617" customFormat="1" x14ac:dyDescent="0.2"/>
    <row r="618" customFormat="1" x14ac:dyDescent="0.2"/>
    <row r="619" customFormat="1" x14ac:dyDescent="0.2"/>
    <row r="620" customFormat="1" x14ac:dyDescent="0.2"/>
    <row r="621" customFormat="1" x14ac:dyDescent="0.2"/>
    <row r="622" customFormat="1" x14ac:dyDescent="0.2"/>
    <row r="623" customFormat="1" x14ac:dyDescent="0.2"/>
    <row r="624" customFormat="1" x14ac:dyDescent="0.2"/>
    <row r="625" customFormat="1" x14ac:dyDescent="0.2"/>
    <row r="626" customFormat="1" x14ac:dyDescent="0.2"/>
    <row r="627" customFormat="1" x14ac:dyDescent="0.2"/>
    <row r="628" customFormat="1" x14ac:dyDescent="0.2"/>
    <row r="629" customFormat="1" x14ac:dyDescent="0.2"/>
    <row r="630" customFormat="1" x14ac:dyDescent="0.2"/>
    <row r="631" customFormat="1" x14ac:dyDescent="0.2"/>
    <row r="632" customFormat="1" x14ac:dyDescent="0.2"/>
    <row r="633" customFormat="1" x14ac:dyDescent="0.2"/>
    <row r="634" customFormat="1" x14ac:dyDescent="0.2"/>
    <row r="635" customFormat="1" x14ac:dyDescent="0.2"/>
    <row r="636" customFormat="1" x14ac:dyDescent="0.2"/>
    <row r="637" customFormat="1" x14ac:dyDescent="0.2"/>
    <row r="638" customFormat="1" x14ac:dyDescent="0.2"/>
    <row r="639" customFormat="1" x14ac:dyDescent="0.2"/>
    <row r="640" customFormat="1" x14ac:dyDescent="0.2"/>
    <row r="641" customFormat="1" x14ac:dyDescent="0.2"/>
    <row r="642" customFormat="1" x14ac:dyDescent="0.2"/>
    <row r="643" customFormat="1" x14ac:dyDescent="0.2"/>
    <row r="644" customFormat="1" x14ac:dyDescent="0.2"/>
    <row r="645" customFormat="1" x14ac:dyDescent="0.2"/>
    <row r="646" customFormat="1" x14ac:dyDescent="0.2"/>
    <row r="647" customFormat="1" x14ac:dyDescent="0.2"/>
    <row r="648" customFormat="1" x14ac:dyDescent="0.2"/>
    <row r="649" customFormat="1" x14ac:dyDescent="0.2"/>
    <row r="650" customFormat="1" x14ac:dyDescent="0.2"/>
    <row r="651" customFormat="1" x14ac:dyDescent="0.2"/>
    <row r="652" customFormat="1" x14ac:dyDescent="0.2"/>
    <row r="653" customFormat="1" x14ac:dyDescent="0.2"/>
    <row r="654" customFormat="1" x14ac:dyDescent="0.2"/>
    <row r="655" customFormat="1" x14ac:dyDescent="0.2"/>
    <row r="656" customFormat="1" x14ac:dyDescent="0.2"/>
    <row r="657" customFormat="1" x14ac:dyDescent="0.2"/>
    <row r="658" customFormat="1" x14ac:dyDescent="0.2"/>
    <row r="660" customFormat="1" x14ac:dyDescent="0.2"/>
    <row r="661" customFormat="1" x14ac:dyDescent="0.2"/>
    <row r="664" customFormat="1" x14ac:dyDescent="0.2"/>
    <row r="665" customFormat="1" x14ac:dyDescent="0.2"/>
    <row r="666" customFormat="1" x14ac:dyDescent="0.2"/>
    <row r="668" customFormat="1" x14ac:dyDescent="0.2"/>
    <row r="669" customFormat="1" x14ac:dyDescent="0.2"/>
    <row r="670" customFormat="1" x14ac:dyDescent="0.2"/>
    <row r="671" customFormat="1" x14ac:dyDescent="0.2"/>
    <row r="672" customFormat="1" x14ac:dyDescent="0.2"/>
    <row r="673" customFormat="1" x14ac:dyDescent="0.2"/>
    <row r="674" customFormat="1" x14ac:dyDescent="0.2"/>
    <row r="675" customFormat="1" x14ac:dyDescent="0.2"/>
    <row r="676" customFormat="1" x14ac:dyDescent="0.2"/>
    <row r="677" customFormat="1" x14ac:dyDescent="0.2"/>
    <row r="678" customFormat="1" x14ac:dyDescent="0.2"/>
    <row r="679" customFormat="1" x14ac:dyDescent="0.2"/>
    <row r="680" customFormat="1" x14ac:dyDescent="0.2"/>
    <row r="681" customFormat="1" x14ac:dyDescent="0.2"/>
    <row r="682" customFormat="1" x14ac:dyDescent="0.2"/>
    <row r="683" customFormat="1" x14ac:dyDescent="0.2"/>
    <row r="684" customFormat="1" x14ac:dyDescent="0.2"/>
    <row r="685" customFormat="1" x14ac:dyDescent="0.2"/>
    <row r="686" customFormat="1" x14ac:dyDescent="0.2"/>
    <row r="687" customFormat="1" x14ac:dyDescent="0.2"/>
    <row r="688" customFormat="1" x14ac:dyDescent="0.2"/>
    <row r="689" customFormat="1" x14ac:dyDescent="0.2"/>
    <row r="690" customFormat="1" x14ac:dyDescent="0.2"/>
    <row r="691" customFormat="1" x14ac:dyDescent="0.2"/>
    <row r="692" customFormat="1" x14ac:dyDescent="0.2"/>
    <row r="693" customFormat="1" x14ac:dyDescent="0.2"/>
    <row r="694" customFormat="1" x14ac:dyDescent="0.2"/>
    <row r="695" customFormat="1" x14ac:dyDescent="0.2"/>
    <row r="696" customFormat="1" x14ac:dyDescent="0.2"/>
    <row r="697" customFormat="1" x14ac:dyDescent="0.2"/>
    <row r="698" customFormat="1" x14ac:dyDescent="0.2"/>
    <row r="699" customFormat="1" x14ac:dyDescent="0.2"/>
    <row r="700" customFormat="1" x14ac:dyDescent="0.2"/>
    <row r="701" customFormat="1" x14ac:dyDescent="0.2"/>
    <row r="702" customFormat="1" x14ac:dyDescent="0.2"/>
    <row r="703" customFormat="1" x14ac:dyDescent="0.2"/>
    <row r="704" customFormat="1" x14ac:dyDescent="0.2"/>
    <row r="705" customFormat="1" x14ac:dyDescent="0.2"/>
    <row r="706" customFormat="1" x14ac:dyDescent="0.2"/>
    <row r="707" customFormat="1" x14ac:dyDescent="0.2"/>
    <row r="708" customFormat="1" x14ac:dyDescent="0.2"/>
    <row r="709" customFormat="1" x14ac:dyDescent="0.2"/>
    <row r="710" customFormat="1" x14ac:dyDescent="0.2"/>
    <row r="711" customFormat="1" x14ac:dyDescent="0.2"/>
    <row r="712" customFormat="1" x14ac:dyDescent="0.2"/>
    <row r="713" customFormat="1" x14ac:dyDescent="0.2"/>
    <row r="714" customFormat="1" x14ac:dyDescent="0.2"/>
    <row r="715" customFormat="1" x14ac:dyDescent="0.2"/>
    <row r="716" customFormat="1" x14ac:dyDescent="0.2"/>
    <row r="717" customFormat="1" x14ac:dyDescent="0.2"/>
    <row r="718" customFormat="1" x14ac:dyDescent="0.2"/>
    <row r="719" customFormat="1" x14ac:dyDescent="0.2"/>
    <row r="720" customFormat="1" x14ac:dyDescent="0.2"/>
    <row r="721" customFormat="1" x14ac:dyDescent="0.2"/>
    <row r="722" customFormat="1" x14ac:dyDescent="0.2"/>
    <row r="723" customFormat="1" x14ac:dyDescent="0.2"/>
    <row r="724" customFormat="1" x14ac:dyDescent="0.2"/>
    <row r="725" customFormat="1" x14ac:dyDescent="0.2"/>
    <row r="726" customFormat="1" x14ac:dyDescent="0.2"/>
    <row r="727" customFormat="1" x14ac:dyDescent="0.2"/>
  </sheetData>
  <mergeCells count="32">
    <mergeCell ref="A2:AF2"/>
    <mergeCell ref="A3:AF3"/>
    <mergeCell ref="A10:D12"/>
    <mergeCell ref="E10:I11"/>
    <mergeCell ref="J10:T10"/>
    <mergeCell ref="V10:Y11"/>
    <mergeCell ref="Z10:AE11"/>
    <mergeCell ref="J11:N11"/>
    <mergeCell ref="O11:S11"/>
    <mergeCell ref="T11:T12"/>
    <mergeCell ref="A13:D13"/>
    <mergeCell ref="F44:H44"/>
    <mergeCell ref="I44:K44"/>
    <mergeCell ref="Y44:Z44"/>
    <mergeCell ref="V46:W46"/>
    <mergeCell ref="Y46:Z46"/>
    <mergeCell ref="AB46:AC46"/>
    <mergeCell ref="V47:W47"/>
    <mergeCell ref="Y47:Z47"/>
    <mergeCell ref="AB47:AC47"/>
    <mergeCell ref="V48:W48"/>
    <mergeCell ref="Y48:Z48"/>
    <mergeCell ref="AB48:AC48"/>
    <mergeCell ref="V55:W55"/>
    <mergeCell ref="V49:W49"/>
    <mergeCell ref="Y49:Z49"/>
    <mergeCell ref="AB49:AC49"/>
    <mergeCell ref="K70:M70"/>
    <mergeCell ref="V50:W50"/>
    <mergeCell ref="V51:W51"/>
    <mergeCell ref="V53:W53"/>
    <mergeCell ref="V52:W52"/>
  </mergeCells>
  <phoneticPr fontId="3" type="noConversion"/>
  <pageMargins left="0" right="0" top="0.51181102362204722" bottom="0.15748031496062992" header="0.51181102362204722" footer="0.51181102362204722"/>
  <pageSetup paperSize="5" scale="9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December</vt:lpstr>
      <vt:lpstr>December!Print_Area</vt:lpstr>
    </vt:vector>
  </TitlesOfParts>
  <Company>denr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royland</dc:creator>
  <cp:lastModifiedBy>Princess Mavien Diaz</cp:lastModifiedBy>
  <cp:lastPrinted>2021-04-29T08:04:30Z</cp:lastPrinted>
  <dcterms:created xsi:type="dcterms:W3CDTF">2005-05-24T21:10:55Z</dcterms:created>
  <dcterms:modified xsi:type="dcterms:W3CDTF">2025-01-03T05:27:08Z</dcterms:modified>
</cp:coreProperties>
</file>